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0665" windowHeight="5130" tabRatio="599" firstSheet="2" activeTab="4"/>
  </bookViews>
  <sheets>
    <sheet name="Income Statement" sheetId="1" r:id="rId1"/>
    <sheet name="Balance Sheet" sheetId="2" r:id="rId2"/>
    <sheet name="Statement of Changes in Equity" sheetId="3" r:id="rId3"/>
    <sheet name="Cash Flow Statement" sheetId="4" r:id="rId4"/>
    <sheet name="Notes" sheetId="5" r:id="rId5"/>
  </sheets>
  <definedNames>
    <definedName name="_xlnm.Print_Area" localSheetId="1">'Balance Sheet'!$A$1:$G$58</definedName>
    <definedName name="Z_5A835BB5_EFCA_4166_9507_336DD8232509_.wvu.Rows" localSheetId="3" hidden="1">'Cash Flow Statement'!$44:$44,'Cash Flow Statement'!$55:$57</definedName>
    <definedName name="Z_5A835BB5_EFCA_4166_9507_336DD8232509_.wvu.Rows" localSheetId="4" hidden="1">'Notes'!$54:$55,'Notes'!$68:$68,'Notes'!#REF!,'Notes'!$80:$80</definedName>
    <definedName name="Z_5A835BB5_EFCA_4166_9507_336DD8232509_.wvu.Rows" localSheetId="2" hidden="1">'Statement of Changes in Equity'!$21:$21,'Statement of Changes in Equity'!$36:$36</definedName>
    <definedName name="Z_D248BC82_6697_4E56_9EA6_D1585BA7401F_.wvu.Rows" localSheetId="3" hidden="1">'Cash Flow Statement'!$44:$44,'Cash Flow Statement'!$55:$57</definedName>
    <definedName name="Z_D248BC82_6697_4E56_9EA6_D1585BA7401F_.wvu.Rows" localSheetId="4" hidden="1">'Notes'!$54:$55,'Notes'!$68:$68,'Notes'!#REF!,'Notes'!$80:$80</definedName>
    <definedName name="Z_D248BC82_6697_4E56_9EA6_D1585BA7401F_.wvu.Rows" localSheetId="2" hidden="1">'Statement of Changes in Equity'!$21:$21,'Statement of Changes in Equity'!$36:$36</definedName>
    <definedName name="Z_D7C2F363_3931_4EF4_9C92_DEB04C0F9DF3_.wvu.Rows" localSheetId="3" hidden="1">'Cash Flow Statement'!$44:$44,'Cash Flow Statement'!$55:$57</definedName>
    <definedName name="Z_D7C2F363_3931_4EF4_9C92_DEB04C0F9DF3_.wvu.Rows" localSheetId="4" hidden="1">'Notes'!$54:$55,'Notes'!$68:$68,'Notes'!#REF!,'Notes'!$80:$80</definedName>
    <definedName name="Z_D7C2F363_3931_4EF4_9C92_DEB04C0F9DF3_.wvu.Rows" localSheetId="2" hidden="1">'Statement of Changes in Equity'!$21:$21,'Statement of Changes in Equity'!$36:$36</definedName>
  </definedNames>
  <calcPr fullCalcOnLoad="1"/>
</workbook>
</file>

<file path=xl/sharedStrings.xml><?xml version="1.0" encoding="utf-8"?>
<sst xmlns="http://schemas.openxmlformats.org/spreadsheetml/2006/main" count="326" uniqueCount="247">
  <si>
    <t>PUC FOUNDER (MSC) BERHAD</t>
  </si>
  <si>
    <t>(Company No: 451734-A)</t>
  </si>
  <si>
    <t>(Incorporated in Malaysia)</t>
  </si>
  <si>
    <t>CONDENSED CONSOLIDATED INCOME STATEMENTS</t>
  </si>
  <si>
    <t>(The figures have not been audited)</t>
  </si>
  <si>
    <t>INDIVIDUAL QUARTER</t>
  </si>
  <si>
    <t>CUMULATIVE QUARTER</t>
  </si>
  <si>
    <t>CURRENT YEAR QUARTER</t>
  </si>
  <si>
    <t>PRECEDING YEAR CORRESPONDING QUARTER</t>
  </si>
  <si>
    <t>CURRENT YEAR TO DATE</t>
  </si>
  <si>
    <t>PRECEDING YEAR CORRESPONDING PERIOD</t>
  </si>
  <si>
    <t>RM('000)</t>
  </si>
  <si>
    <t>Revenue</t>
  </si>
  <si>
    <t>Operating expenses</t>
  </si>
  <si>
    <t>Other operating income</t>
  </si>
  <si>
    <t>Finance cost</t>
  </si>
  <si>
    <t>Taxation</t>
  </si>
  <si>
    <t>(a)</t>
  </si>
  <si>
    <t>Basic</t>
  </si>
  <si>
    <t>(b)</t>
  </si>
  <si>
    <t>Fully diluted</t>
  </si>
  <si>
    <t>(The Condensed Consolidated Income Statements should be read in conjunction with</t>
  </si>
  <si>
    <t>CONDENSED CONSOLIDATED BALANCE SHEETS</t>
  </si>
  <si>
    <t>AS AT END OF CURRENT YEAR QUARTER</t>
  </si>
  <si>
    <t xml:space="preserve"> </t>
  </si>
  <si>
    <t>PROPERTY, PLANT AND EQUIPMENT</t>
  </si>
  <si>
    <t>DEVELOPMENT EXPENDITURE</t>
  </si>
  <si>
    <t>CURRENT ASSETS</t>
  </si>
  <si>
    <t>Inventories</t>
  </si>
  <si>
    <t>Trade Receivables</t>
  </si>
  <si>
    <t>Other Receivables, Deposits and Prepayments</t>
  </si>
  <si>
    <t>Cash and Bank Balances</t>
  </si>
  <si>
    <t>CURRENT LIABILITIES</t>
  </si>
  <si>
    <t>Trade Payables</t>
  </si>
  <si>
    <t>Other Payables and Accrued Expenses</t>
  </si>
  <si>
    <t>SHARE CAPITAL</t>
  </si>
  <si>
    <t>RESERVES</t>
  </si>
  <si>
    <t>Share Premium</t>
  </si>
  <si>
    <t>Exchange Translation Reserve</t>
  </si>
  <si>
    <t>Accumulated Loss</t>
  </si>
  <si>
    <t>(The Condensed Consolidated Balance Sheets should be read in conjunction with</t>
  </si>
  <si>
    <t>CONDENSED CONSOLIDATED STATEMENTS OF CHANGES IN EQUITY</t>
  </si>
  <si>
    <t>Share Capital</t>
  </si>
  <si>
    <t>Non-Distributable Reserve- Share Premium</t>
  </si>
  <si>
    <t>Total</t>
  </si>
  <si>
    <t>NOTES</t>
  </si>
  <si>
    <t>A</t>
  </si>
  <si>
    <t>NOTES TO THE INTERIM FINANCIAL REPORT</t>
  </si>
  <si>
    <t>A1</t>
  </si>
  <si>
    <t>Basis of preparation</t>
  </si>
  <si>
    <t>Audit report of preceding annual financial statements</t>
  </si>
  <si>
    <t>A3</t>
  </si>
  <si>
    <t>Seasonal or cyclical factors</t>
  </si>
  <si>
    <t>The Group's operations were not subject to any seasonal or cyclical changes.</t>
  </si>
  <si>
    <t>A4</t>
  </si>
  <si>
    <t>Unusual items affecting assets, liabilities, equity, net income or cash flows</t>
  </si>
  <si>
    <t>A5</t>
  </si>
  <si>
    <t>Material changes in estimates</t>
  </si>
  <si>
    <t>A6</t>
  </si>
  <si>
    <t>Debt and equity securities</t>
  </si>
  <si>
    <t>a.</t>
  </si>
  <si>
    <t>A7</t>
  </si>
  <si>
    <t>Dividends paid</t>
  </si>
  <si>
    <t>A8</t>
  </si>
  <si>
    <t>Segment information</t>
  </si>
  <si>
    <t>Business Segment</t>
  </si>
  <si>
    <t xml:space="preserve">Biometrics </t>
  </si>
  <si>
    <t>Valuation of property, plant and equipment</t>
  </si>
  <si>
    <t>A10</t>
  </si>
  <si>
    <t>Material events subsequent to the end of the quarter</t>
  </si>
  <si>
    <t>A11</t>
  </si>
  <si>
    <t>Changes in the composition of the Group</t>
  </si>
  <si>
    <t>A12</t>
  </si>
  <si>
    <t>Contingent liabilities</t>
  </si>
  <si>
    <t>There were no contingent liabilities as at the date of this announcement.</t>
  </si>
  <si>
    <t>A13</t>
  </si>
  <si>
    <t>Capital commitments</t>
  </si>
  <si>
    <t>There were no capital commitments as at the date of this announcement.</t>
  </si>
  <si>
    <t>A14</t>
  </si>
  <si>
    <t>Significant related party transactions</t>
  </si>
  <si>
    <t>A15</t>
  </si>
  <si>
    <t>Cash and cash equivalents</t>
  </si>
  <si>
    <t>Cash and bank balances</t>
  </si>
  <si>
    <t>B</t>
  </si>
  <si>
    <t>B1</t>
  </si>
  <si>
    <t>Review of performance</t>
  </si>
  <si>
    <t>B2</t>
  </si>
  <si>
    <t>Variation of results against preceding quarter</t>
  </si>
  <si>
    <t>B3</t>
  </si>
  <si>
    <t>Prospects</t>
  </si>
  <si>
    <t>B4</t>
  </si>
  <si>
    <t>Profit forecast and profit guarantee</t>
  </si>
  <si>
    <t>B5</t>
  </si>
  <si>
    <t>B6</t>
  </si>
  <si>
    <t>Unquoted investments and properties</t>
  </si>
  <si>
    <t>B7</t>
  </si>
  <si>
    <t>Quoted securities</t>
  </si>
  <si>
    <t>B8</t>
  </si>
  <si>
    <t>Status of corporate proposals</t>
  </si>
  <si>
    <t>B9</t>
  </si>
  <si>
    <t>Group's borrowings and debt securities</t>
  </si>
  <si>
    <t>B10</t>
  </si>
  <si>
    <t>Off-balance sheet financial instruments</t>
  </si>
  <si>
    <t>B11</t>
  </si>
  <si>
    <t>Material litigation</t>
  </si>
  <si>
    <t>B12</t>
  </si>
  <si>
    <t>Dividends</t>
  </si>
  <si>
    <t>B13</t>
  </si>
  <si>
    <t xml:space="preserve">Basic </t>
  </si>
  <si>
    <t>By Order of the Board</t>
  </si>
  <si>
    <t>Cindy Lim Seck Wah</t>
  </si>
  <si>
    <t>Secretary</t>
  </si>
  <si>
    <t>Kuala Lumpur</t>
  </si>
  <si>
    <t>DEFERRED TAX ASSETS</t>
  </si>
  <si>
    <t>Exchange translation differences</t>
  </si>
  <si>
    <t>The preceding year's annual audited financial statements were not subject to any qualifications.</t>
  </si>
  <si>
    <t>The Group neither announced any profit forecast nor profit guarantee during the financial quarter under review.</t>
  </si>
  <si>
    <t>There were no dividends paid for the financial quarter under review.</t>
  </si>
  <si>
    <t>There were no material events subsequent to the financial quarter under review up to the date of this report which is likely to substantially affect the results of the operations of the Group.</t>
  </si>
  <si>
    <t>There were no changes in the valuation of the property, plant and equipment reported in the previous audited financial statements that will have an effect in the financial quarter under review.</t>
  </si>
  <si>
    <t>(The Condensed Consolidated Statements of Changes in Equity should be read in conjunction with</t>
  </si>
  <si>
    <t>Office Rental paid to</t>
  </si>
  <si>
    <t>-- Founder HK Ltd</t>
  </si>
  <si>
    <t>Management fee paid to</t>
  </si>
  <si>
    <t>Attributable to:</t>
  </si>
  <si>
    <t>Equity holders of the parent</t>
  </si>
  <si>
    <t>TOTAL EQUITY</t>
  </si>
  <si>
    <t xml:space="preserve">Net assets per share attributable to </t>
  </si>
  <si>
    <t>ordinary equity holders of the parent (sen)</t>
  </si>
  <si>
    <t>Net profit for the period (cumulative)</t>
  </si>
  <si>
    <t>There were no purchase or disposal of unquoted investments and properties for the financial quarter under review.</t>
  </si>
  <si>
    <t>There were no financial instruments with off-balance sheet risk as at the date of this announcement applicable to the Group.</t>
  </si>
  <si>
    <t>Weighted average number of shares in issue</t>
  </si>
  <si>
    <t>There were no issuance of debt and equity securities for the financial quarter under review.</t>
  </si>
  <si>
    <t>CONDENSED CONSOLIDATED CASH FLOW STATEMENTS</t>
  </si>
  <si>
    <t>CASH FLOWS FROM OPERATING ACTIVITIES</t>
  </si>
  <si>
    <t>Adjustments for:</t>
  </si>
  <si>
    <t>Amortisation of intangible assets</t>
  </si>
  <si>
    <t>Depreciation of property, plant and equipment</t>
  </si>
  <si>
    <t>Interest income</t>
  </si>
  <si>
    <t>Changes in working capital:</t>
  </si>
  <si>
    <t>Net change in current assets</t>
  </si>
  <si>
    <t>Net change in current liabilities</t>
  </si>
  <si>
    <t>Interest received</t>
  </si>
  <si>
    <t>Interest paid</t>
  </si>
  <si>
    <t>CASH FLOWS FROM INVESTING ACTIVITIES</t>
  </si>
  <si>
    <t>CASH FLOWS FROM FINANCING ACTIVITIES</t>
  </si>
  <si>
    <t>CASH AND CASH EQUIVALENTS AT BEGINNING OF THE PERIOD</t>
  </si>
  <si>
    <t>CASH AND CASH EQUIVALENTS AT END OF THE PERIOD</t>
  </si>
  <si>
    <t>Note:</t>
  </si>
  <si>
    <t>There are no comparative figures as this is the first year of interim financial statements prepared in accordance with MASB 26 Interim Financial Reporting</t>
  </si>
  <si>
    <t>(The Condensed Consolidated Cash Flow Statements should be read in conjunction with</t>
  </si>
  <si>
    <t>Tax Liabilities</t>
  </si>
  <si>
    <t>TURNOVER</t>
  </si>
  <si>
    <r>
      <t xml:space="preserve">Proposed disposal of Myage Software (M) Sdn Bhd </t>
    </r>
    <r>
      <rPr>
        <b/>
        <i/>
        <sz val="10"/>
        <color indexed="8"/>
        <rFont val="Arial"/>
        <family val="2"/>
      </rPr>
      <t>(formerly known as Sendi Mutiara On-line Sdn Bhd)</t>
    </r>
  </si>
  <si>
    <r>
      <t xml:space="preserve">On 26 June 2006, the Group announced that it had entered an agreement to dispose its entire stake in its associated company Myage Software (M) Sdn Bhd </t>
    </r>
    <r>
      <rPr>
        <i/>
        <sz val="10"/>
        <color indexed="8"/>
        <rFont val="Arial"/>
        <family val="2"/>
      </rPr>
      <t>(formerly known as Sendi Mutiara On-Line Sdn Bhd)</t>
    </r>
    <r>
      <rPr>
        <sz val="10"/>
        <color indexed="8"/>
        <rFont val="Arial"/>
        <family val="2"/>
      </rPr>
      <t>. A total number of 499,998 ordinary shares of RM1.00 each is disposed at a disposal consideration of RM342,500.00 which will be settled through nine (9) monthly instalments starting from July 2006 to March 2007. The Group recorded a loss on disposal of RM157,498 in divesting the said associate.  The shares transfer was executed on 11 July 2006.</t>
    </r>
  </si>
  <si>
    <t>A9</t>
  </si>
  <si>
    <t>A2</t>
  </si>
  <si>
    <t>Save for the following,there were no material litigations pending on the date of this announcement:-</t>
  </si>
  <si>
    <t>ASSETS</t>
  </si>
  <si>
    <t>NON-CURRENT ASSETS</t>
  </si>
  <si>
    <t>TOTAL ASSETS</t>
  </si>
  <si>
    <t>EQUITY AND LIABILITIES</t>
  </si>
  <si>
    <t xml:space="preserve">CAPITAL AND RESERVES ATTRIBUTABLE TO </t>
  </si>
  <si>
    <t>EQUITY HOLDERS OF THE COMPANY</t>
  </si>
  <si>
    <t>NON-CURRENT LIABILITIES</t>
  </si>
  <si>
    <t>TOTAL CURRENT LIABILITIES</t>
  </si>
  <si>
    <t>TOTAL LIABILITIES</t>
  </si>
  <si>
    <t>TOTAL EQUITY AND LIABILITIES</t>
  </si>
  <si>
    <t xml:space="preserve"> the accompanying explanatory notes attached to the interim financial statements)</t>
  </si>
  <si>
    <t>Operating profit before working capital changes</t>
  </si>
  <si>
    <t>(Note A15)</t>
  </si>
  <si>
    <t>There were no changes in estimates of amounts reported in prior financial year, which have a material effect in the financial quarter under review.</t>
  </si>
  <si>
    <t>INTANGIBLE ASSETS</t>
  </si>
  <si>
    <t>Net cash used in investing activities</t>
  </si>
  <si>
    <t>Tax paid</t>
  </si>
  <si>
    <t>DEFERRED TAX LIABILITIES</t>
  </si>
  <si>
    <t>PROFIT/(LOSS) AFTER TAXATION</t>
  </si>
  <si>
    <t>Balance as at 1 January 2008</t>
  </si>
  <si>
    <t>EEFECTS OF EXCHANGE RATE CHANGES</t>
  </si>
  <si>
    <t xml:space="preserve"> There were no Group's borrowings and debt securities as at the date of this announcement.</t>
  </si>
  <si>
    <t>Profit before taxation</t>
  </si>
  <si>
    <t>Earnings Per Share (Sen)</t>
  </si>
  <si>
    <t xml:space="preserve">   Accumulated Loss</t>
  </si>
  <si>
    <t>Non-Distributable Reserve-Share Based Payment</t>
  </si>
  <si>
    <t>Earning per share</t>
  </si>
  <si>
    <t>The basic earnings per share of the Group is calculated by dividing the net profit for the period by the weighted average number of ordinary shares as follows:-</t>
  </si>
  <si>
    <t>Net profit (RM)</t>
  </si>
  <si>
    <t>Basic earnings per share (sen)</t>
  </si>
  <si>
    <t>There were no acquisition or disposal of quoted securities for the financial quarter under review and the financial year to date.</t>
  </si>
  <si>
    <t>Electronics Publishing System ("EPS") and Management Information System ("MIS")</t>
  </si>
  <si>
    <t xml:space="preserve"> There are no corporate proposals announced but not completed as at the date of this announcement.</t>
  </si>
  <si>
    <t>(AUDITED)                   AS AT PRECEDING FINANCIAL YEAR END</t>
  </si>
  <si>
    <t>PRECEDING YEAR  CORRESPONDING PERIOD</t>
  </si>
  <si>
    <t>CUMULATIVE QUARTER CURRENT YEAR TO DATE</t>
  </si>
  <si>
    <t>Net cash from operating activities</t>
  </si>
  <si>
    <t>Cash from operations</t>
  </si>
  <si>
    <t>Purchase of property, plant and equipment</t>
  </si>
  <si>
    <t xml:space="preserve">3-months ended 31 December </t>
  </si>
  <si>
    <t>Cumulative 12-months ended 31 December</t>
  </si>
  <si>
    <t>12 months period ended 31.12.2008</t>
  </si>
  <si>
    <t>Balance as at  31 December 2008</t>
  </si>
  <si>
    <t>Issuance of Shares</t>
  </si>
  <si>
    <t>Bad debts written off</t>
  </si>
  <si>
    <t>Loss on disposal of property, plant and equipment</t>
  </si>
  <si>
    <t>Proceed from Issuance of Shares</t>
  </si>
  <si>
    <t>Proceed from disposal property, plant and equipment</t>
  </si>
  <si>
    <t>Net cash (used)/from in financing activities</t>
  </si>
  <si>
    <t>NET (DECREASE)/INCREASE IN CASH AND CASH EQUIVALENTS</t>
  </si>
  <si>
    <t>Quarterly report on consolidated results for the 4th quarter ended 31.12.2009</t>
  </si>
  <si>
    <t xml:space="preserve">the Annual Audited Financial Report for the year ended 31 December 2008 and </t>
  </si>
  <si>
    <t>(The figures for 4th quarter ended 31.12.2009 have not been audited)</t>
  </si>
  <si>
    <t>12 months period ended 31.12.2009</t>
  </si>
  <si>
    <t>Balance as at  31 December 2009</t>
  </si>
  <si>
    <t>Balance as at 1 January 2009</t>
  </si>
  <si>
    <t>The interim financial report should be read in conjunction with the audited financial statements of the Group for the year ended 31 December 2008.</t>
  </si>
  <si>
    <t>There were no unusual items affecting assets, liabilities, equity, net income or cash flows of the Group in this quarter.</t>
  </si>
  <si>
    <t>NA</t>
  </si>
  <si>
    <t>b.</t>
  </si>
  <si>
    <t>Diluted</t>
  </si>
  <si>
    <t xml:space="preserve">The fully diluted earnings per share have not been presented as there is no diluted effect for the share of the Group. </t>
  </si>
  <si>
    <t>Disposal of Subsidiary</t>
  </si>
  <si>
    <t>INVESTMENT IN ASSOCIATES</t>
  </si>
  <si>
    <t>Share Option Lapsed</t>
  </si>
  <si>
    <t>The interim financial report has been prepared in compliance with FRS 134, Interim Financial Reporting and Appendix 9B of the Listing Requirements of Bursa Malaysia Securities Berhad for the ACE Market.</t>
  </si>
  <si>
    <t xml:space="preserve">The accounting policies and methods of computation adopted by the Group in this interim financial report are consistent with those adopted in the annual financial statements for the year ended 31 December 2008. </t>
  </si>
  <si>
    <t>There were no changes in the composition of the Group for the financial quarter under review.</t>
  </si>
  <si>
    <t>Based on the 2009 performance, the Board expects the year 2010 to be positive for the Group.</t>
  </si>
  <si>
    <t>Company</t>
  </si>
  <si>
    <t>Subsidiary</t>
  </si>
  <si>
    <t>On 23 February 2007, the Group announced that on 16 February 2007, the solicitors of PUC (“Plaintiff”) had filed a Writ of Summons against Wong Kok San (“Defendant”) for RM287,500.00, including interest, legal charges and other relevant costs (“Amount Claimed”).  The Amount Claimed was pursuant to the breach of contract arising from the sale of shares of Myage Software (M) Sdn Bhd in respect of the share sale agreement dated 26 June 2006 (“SSA”) entered into between the Plaintiff and the Defendant.  Further information on the SSA can be obtained from the announcement made by PUC on 26 June 2006.</t>
  </si>
  <si>
    <t>Gain on Disposal of Subsidiary</t>
  </si>
  <si>
    <t>Allowance for Obsolete inventories</t>
  </si>
  <si>
    <t>Disposal of Subsidiary, net of cash dispose off</t>
  </si>
  <si>
    <t>Share of result in associate</t>
  </si>
  <si>
    <t>Purchase of investment in associate</t>
  </si>
  <si>
    <t>Profit/(Loss) from operations</t>
  </si>
  <si>
    <t>Profit/(Loss) after taxation</t>
  </si>
  <si>
    <t>Profit/(Loss) before taxation</t>
  </si>
  <si>
    <t>On 25 June 2007, the Defendant filed a Defence. Accordingly, PUC filed a reply to Defence on 18 July 2007. On 25 September 2007, the solicitors of PUC had filed an Application for Summary Judgement against the Defendant and the Court has fixed the Hearing on 19 March 2008. On 4 April 2008 PUC's application for Summary Judgement against the Defendant has been allowed with cost. Draft Order and Judgement had been returned by court later for amendment and approval by Defender's solocitor. PUC then refiled the Draft Order and Judgement on 22 May 2009. On July 10, 2009, extract of Order and Judgement against Defendant obtained. The fresh Bankruptcy Notice with late interest compilation up to 10 February 2010, still pending court's approval, and will be resend to Wong by hand upon received, said lawyer.</t>
  </si>
  <si>
    <t>Marketable Securities</t>
  </si>
  <si>
    <t>ADDITIONAL INFORMATION REQUIRED PURSUANT TO APPENDIX 9B OF THE ACE MARKET LISTING REQUIREMENTS</t>
  </si>
  <si>
    <t xml:space="preserve">For Q4 2009 the Group recorded PBT of RM46,793 compared to PBT of RM624,814 in the preceding quarter ("Q3 2009"). The lower profit reflected in Q4 2009 was due to lower revenue generated from the Group's EPS &amp; MIS segment compared with last quarter. Among the reason affected the result were the increase in operating cost towards year end, such as provision of staff yearly incentives, annual trip etc.  </t>
  </si>
  <si>
    <t xml:space="preserve">Short Term Deposit </t>
  </si>
  <si>
    <t>For the current financial quarter under review ("Q4 2009"), the Group recorded revenue of  RM2,609,198 (cumulative RM13.92 Million) and profit before taxation ("PBT") of RM46,793 ( cumulative PBT of RM1.17 Million) compared with preceeding year's corresponding quarter's ("Q4 2008") revenue of RM5,207,732 (cumulative RM20.3 million) and loss before taxation ("LBT") of RM44,276 (cumulative profit before taxaion ("PBT") of RM1.17 million). The decrease in revenue recorded for Q4 2009 was mainly due to no revenue derived from EPS &amp; MIS business segment of Hong Kong subsidiary which was disposed in May 2009. Despite lower sales volume, the Group managed to turn around its result from Q4 2008's LBT of RM44,276 to this quarter's PBT of RM46,793.</t>
  </si>
  <si>
    <t>Short Term Deposits</t>
  </si>
  <si>
    <t>Date: 25th February, 2010</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</si>
</sst>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_(* #,##0_);_(* \(#,##0\);_(* &quot;-&quot;??_);_(@_)"/>
    <numFmt numFmtId="179" formatCode="_(* #,##0.0_);_(* \(#,##0.0\);_(* &quot;-&quot;_);_(@_)"/>
    <numFmt numFmtId="180" formatCode="_(* #,##0.0_);_(* \(#,##0.0\);_(* &quot;-&quot;??_);_(@_)"/>
    <numFmt numFmtId="181" formatCode="_(* #,##0.0_);_(* \(#,##0.0\);_(* &quot;-&quot;?_);_(@_)"/>
    <numFmt numFmtId="182" formatCode="[$-409]dddd\,\ mmmm\ dd\,\ yyyy"/>
    <numFmt numFmtId="183" formatCode="[$-409]h:mm:ss\ AM/PM"/>
    <numFmt numFmtId="184" formatCode="00000"/>
    <numFmt numFmtId="185" formatCode="_-* #,##0.0_-;\-* #,##0.0_-;_-* &quot;-&quot;?_-;_-@_-"/>
  </numFmts>
  <fonts count="36">
    <font>
      <sz val="10"/>
      <name val="Arial"/>
      <family val="0"/>
    </font>
    <font>
      <b/>
      <sz val="18"/>
      <name val="Arial"/>
      <family val="2"/>
    </font>
    <font>
      <sz val="8"/>
      <name val="Arial"/>
      <family val="2"/>
    </font>
    <font>
      <b/>
      <sz val="12"/>
      <name val="Arial"/>
      <family val="2"/>
    </font>
    <font>
      <b/>
      <sz val="12"/>
      <color indexed="9"/>
      <name val="Arial"/>
      <family val="2"/>
    </font>
    <font>
      <b/>
      <sz val="10"/>
      <name val="Arial"/>
      <family val="2"/>
    </font>
    <font>
      <sz val="10"/>
      <color indexed="8"/>
      <name val="Arial"/>
      <family val="2"/>
    </font>
    <font>
      <b/>
      <sz val="18"/>
      <color indexed="8"/>
      <name val="Arial"/>
      <family val="2"/>
    </font>
    <font>
      <sz val="8"/>
      <color indexed="8"/>
      <name val="Arial"/>
      <family val="2"/>
    </font>
    <font>
      <b/>
      <sz val="12"/>
      <color indexed="8"/>
      <name val="Arial"/>
      <family val="2"/>
    </font>
    <font>
      <b/>
      <sz val="10"/>
      <color indexed="8"/>
      <name val="Arial"/>
      <family val="2"/>
    </font>
    <font>
      <b/>
      <sz val="10"/>
      <color indexed="8"/>
      <name val="Arial Narrow"/>
      <family val="2"/>
    </font>
    <font>
      <i/>
      <sz val="10"/>
      <color indexed="8"/>
      <name val="Arial"/>
      <family val="2"/>
    </font>
    <font>
      <b/>
      <u val="single"/>
      <sz val="10"/>
      <color indexed="8"/>
      <name val="Arial"/>
      <family val="2"/>
    </font>
    <font>
      <b/>
      <i/>
      <sz val="10"/>
      <color indexed="8"/>
      <name val="Arial"/>
      <family val="2"/>
    </font>
    <font>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Narrow"/>
      <family val="2"/>
    </font>
    <font>
      <u val="single"/>
      <sz val="10"/>
      <color indexed="12"/>
      <name val="Arial"/>
      <family val="0"/>
    </font>
    <font>
      <u val="single"/>
      <sz val="10"/>
      <color indexed="36"/>
      <name val="Arial"/>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8"/>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medium"/>
    </border>
    <border>
      <left>
        <color indexed="63"/>
      </left>
      <right>
        <color indexed="63"/>
      </right>
      <top style="medium"/>
      <bottom>
        <color indexed="63"/>
      </bottom>
    </border>
    <border>
      <left style="thin"/>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5" borderId="0" applyNumberFormat="0" applyBorder="0" applyAlignment="0" applyProtection="0"/>
    <xf numFmtId="0" fontId="32" fillId="8" borderId="0" applyNumberFormat="0" applyBorder="0" applyAlignment="0" applyProtection="0"/>
    <xf numFmtId="0" fontId="32"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21" fillId="3" borderId="0" applyNumberFormat="0" applyBorder="0" applyAlignment="0" applyProtection="0"/>
    <xf numFmtId="0" fontId="25" fillId="20" borderId="1" applyNumberFormat="0" applyAlignment="0" applyProtection="0"/>
    <xf numFmtId="0" fontId="27"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3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0" applyNumberFormat="0" applyFill="0" applyBorder="0" applyAlignment="0" applyProtection="0"/>
    <xf numFmtId="0" fontId="35" fillId="0" borderId="0" applyNumberFormat="0" applyFill="0" applyBorder="0" applyAlignment="0" applyProtection="0"/>
    <xf numFmtId="0" fontId="20"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34" fillId="0" borderId="0" applyNumberFormat="0" applyFill="0" applyBorder="0" applyAlignment="0" applyProtection="0"/>
    <xf numFmtId="0" fontId="23" fillId="7" borderId="1" applyNumberFormat="0" applyAlignment="0" applyProtection="0"/>
    <xf numFmtId="0" fontId="26" fillId="0" borderId="6" applyNumberFormat="0" applyFill="0" applyAlignment="0" applyProtection="0"/>
    <xf numFmtId="0" fontId="22" fillId="22" borderId="0" applyNumberFormat="0" applyBorder="0" applyAlignment="0" applyProtection="0"/>
    <xf numFmtId="0" fontId="32" fillId="0" borderId="0">
      <alignment/>
      <protection/>
    </xf>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cellStyleXfs>
  <cellXfs count="259">
    <xf numFmtId="0" fontId="0" fillId="0" borderId="0" xfId="0" applyAlignment="1">
      <alignment/>
    </xf>
    <xf numFmtId="0" fontId="0" fillId="0" borderId="0" xfId="0" applyFont="1" applyAlignment="1">
      <alignment/>
    </xf>
    <xf numFmtId="0" fontId="0"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0"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178" fontId="0" fillId="0" borderId="0" xfId="42" applyNumberFormat="1" applyFont="1" applyAlignment="1">
      <alignment/>
    </xf>
    <xf numFmtId="178" fontId="0" fillId="0" borderId="10" xfId="42" applyNumberFormat="1" applyFont="1" applyBorder="1" applyAlignment="1">
      <alignment/>
    </xf>
    <xf numFmtId="0" fontId="0" fillId="0" borderId="0" xfId="0" applyFont="1" applyBorder="1" applyAlignment="1">
      <alignment/>
    </xf>
    <xf numFmtId="178" fontId="0" fillId="0" borderId="11" xfId="42" applyNumberFormat="1" applyFont="1" applyBorder="1" applyAlignment="1">
      <alignment/>
    </xf>
    <xf numFmtId="178" fontId="0" fillId="0" borderId="0" xfId="42" applyNumberFormat="1" applyFont="1" applyBorder="1" applyAlignment="1">
      <alignment/>
    </xf>
    <xf numFmtId="171" fontId="0" fillId="0" borderId="0" xfId="42" applyFont="1" applyAlignment="1">
      <alignment/>
    </xf>
    <xf numFmtId="0" fontId="5" fillId="0" borderId="0" xfId="0" applyFont="1" applyAlignment="1">
      <alignment/>
    </xf>
    <xf numFmtId="0" fontId="0" fillId="0" borderId="10" xfId="0" applyFont="1" applyBorder="1" applyAlignment="1">
      <alignment/>
    </xf>
    <xf numFmtId="0" fontId="6" fillId="0" borderId="0" xfId="0" applyFont="1" applyFill="1" applyAlignment="1">
      <alignment/>
    </xf>
    <xf numFmtId="0" fontId="6" fillId="0" borderId="0" xfId="0" applyFont="1" applyAlignment="1">
      <alignment/>
    </xf>
    <xf numFmtId="0" fontId="6" fillId="0" borderId="0" xfId="0" applyFont="1" applyFill="1" applyBorder="1" applyAlignment="1">
      <alignment horizontal="center" vertical="center" wrapText="1"/>
    </xf>
    <xf numFmtId="0" fontId="6" fillId="0" borderId="0" xfId="0" applyFont="1" applyBorder="1" applyAlignment="1">
      <alignment horizontal="center" vertical="center"/>
    </xf>
    <xf numFmtId="0" fontId="6" fillId="0" borderId="0" xfId="0" applyFont="1" applyBorder="1" applyAlignment="1">
      <alignment vertical="center"/>
    </xf>
    <xf numFmtId="0" fontId="10" fillId="0" borderId="0" xfId="0" applyFont="1" applyBorder="1" applyAlignment="1">
      <alignment horizontal="center" vertical="center" wrapText="1"/>
    </xf>
    <xf numFmtId="0" fontId="6" fillId="0" borderId="0" xfId="0" applyFont="1" applyBorder="1" applyAlignment="1">
      <alignment horizontal="right" vertical="center" wrapText="1"/>
    </xf>
    <xf numFmtId="0" fontId="10" fillId="0" borderId="0" xfId="0" applyFont="1" applyBorder="1" applyAlignment="1">
      <alignment horizontal="center" vertical="center"/>
    </xf>
    <xf numFmtId="0" fontId="6" fillId="0" borderId="0" xfId="0" applyFont="1" applyBorder="1" applyAlignment="1">
      <alignment horizontal="right" vertical="center"/>
    </xf>
    <xf numFmtId="0" fontId="10" fillId="0" borderId="0" xfId="0" applyFont="1" applyFill="1" applyBorder="1" applyAlignment="1">
      <alignment horizontal="center" vertical="center"/>
    </xf>
    <xf numFmtId="0" fontId="10" fillId="0" borderId="0" xfId="0" applyFont="1" applyBorder="1" applyAlignment="1">
      <alignment horizontal="left" vertical="center"/>
    </xf>
    <xf numFmtId="0" fontId="6" fillId="0" borderId="0" xfId="0" applyFont="1" applyBorder="1" applyAlignment="1">
      <alignment horizontal="left" vertical="center"/>
    </xf>
    <xf numFmtId="178" fontId="6" fillId="0" borderId="0" xfId="42" applyNumberFormat="1" applyFont="1" applyFill="1" applyBorder="1" applyAlignment="1">
      <alignment horizontal="center" vertical="center"/>
    </xf>
    <xf numFmtId="178" fontId="6" fillId="0" borderId="10" xfId="42" applyNumberFormat="1" applyFont="1" applyFill="1" applyBorder="1" applyAlignment="1">
      <alignment horizontal="center" vertical="center"/>
    </xf>
    <xf numFmtId="178" fontId="10" fillId="0" borderId="12" xfId="42" applyNumberFormat="1" applyFont="1" applyFill="1" applyBorder="1" applyAlignment="1">
      <alignment horizontal="center" vertical="center"/>
    </xf>
    <xf numFmtId="0" fontId="6" fillId="0" borderId="0" xfId="0" applyFont="1" applyFill="1" applyAlignment="1">
      <alignment horizontal="right"/>
    </xf>
    <xf numFmtId="178" fontId="10" fillId="0" borderId="0" xfId="0" applyNumberFormat="1" applyFont="1" applyFill="1" applyBorder="1" applyAlignment="1">
      <alignment horizontal="center" vertical="center"/>
    </xf>
    <xf numFmtId="178" fontId="6" fillId="0" borderId="0" xfId="0" applyNumberFormat="1" applyFont="1" applyFill="1" applyAlignment="1">
      <alignment/>
    </xf>
    <xf numFmtId="0" fontId="6" fillId="0" borderId="0" xfId="0" applyFont="1" applyFill="1" applyBorder="1" applyAlignment="1">
      <alignment horizontal="center" vertical="center"/>
    </xf>
    <xf numFmtId="178" fontId="10" fillId="0" borderId="13" xfId="0" applyNumberFormat="1" applyFont="1" applyFill="1" applyBorder="1" applyAlignment="1">
      <alignment horizontal="center" vertical="center"/>
    </xf>
    <xf numFmtId="169" fontId="10" fillId="0" borderId="0" xfId="0" applyNumberFormat="1" applyFont="1" applyFill="1" applyBorder="1" applyAlignment="1">
      <alignment horizontal="center" vertical="center"/>
    </xf>
    <xf numFmtId="0" fontId="6" fillId="0" borderId="0" xfId="0" applyFont="1" applyAlignment="1">
      <alignment horizontal="right"/>
    </xf>
    <xf numFmtId="0" fontId="6" fillId="0" borderId="0" xfId="0" applyFont="1" applyFill="1" applyAlignment="1">
      <alignment vertical="top"/>
    </xf>
    <xf numFmtId="0" fontId="10" fillId="0" borderId="0" xfId="0" applyFont="1" applyFill="1" applyAlignment="1">
      <alignment horizontal="center" vertical="top"/>
    </xf>
    <xf numFmtId="0" fontId="10" fillId="0" borderId="0" xfId="0" applyFont="1" applyAlignment="1">
      <alignment horizontal="center" vertical="top"/>
    </xf>
    <xf numFmtId="0" fontId="11" fillId="0" borderId="0" xfId="0" applyFont="1" applyFill="1" applyBorder="1" applyAlignment="1">
      <alignment horizontal="center" vertical="center" wrapText="1"/>
    </xf>
    <xf numFmtId="0" fontId="11" fillId="0" borderId="0" xfId="0" applyFont="1" applyBorder="1" applyAlignment="1">
      <alignment horizontal="center" vertical="center" wrapText="1"/>
    </xf>
    <xf numFmtId="14" fontId="10" fillId="0" borderId="0" xfId="0" applyNumberFormat="1" applyFont="1" applyBorder="1" applyAlignment="1">
      <alignment horizontal="center" vertical="center"/>
    </xf>
    <xf numFmtId="14" fontId="10" fillId="0" borderId="0" xfId="0" applyNumberFormat="1" applyFont="1" applyBorder="1" applyAlignment="1" quotePrefix="1">
      <alignment horizontal="center" vertical="center"/>
    </xf>
    <xf numFmtId="178" fontId="6" fillId="0" borderId="0" xfId="42" applyNumberFormat="1" applyFont="1" applyAlignment="1">
      <alignment/>
    </xf>
    <xf numFmtId="178" fontId="6" fillId="0" borderId="0" xfId="42" applyNumberFormat="1" applyFont="1" applyFill="1" applyAlignment="1">
      <alignment/>
    </xf>
    <xf numFmtId="178" fontId="6" fillId="0" borderId="10" xfId="42" applyNumberFormat="1" applyFont="1" applyBorder="1" applyAlignment="1">
      <alignment/>
    </xf>
    <xf numFmtId="0" fontId="6" fillId="0" borderId="0" xfId="0" applyFont="1" applyBorder="1" applyAlignment="1">
      <alignment/>
    </xf>
    <xf numFmtId="178" fontId="6" fillId="0" borderId="11" xfId="42" applyNumberFormat="1" applyFont="1" applyBorder="1" applyAlignment="1">
      <alignment/>
    </xf>
    <xf numFmtId="178" fontId="6" fillId="0" borderId="0" xfId="42" applyNumberFormat="1" applyFont="1" applyBorder="1" applyAlignment="1">
      <alignment/>
    </xf>
    <xf numFmtId="178" fontId="6" fillId="0" borderId="0" xfId="0" applyNumberFormat="1" applyFont="1" applyAlignment="1">
      <alignment/>
    </xf>
    <xf numFmtId="171" fontId="6" fillId="0" borderId="0" xfId="42" applyFont="1" applyAlignment="1">
      <alignment/>
    </xf>
    <xf numFmtId="171" fontId="6" fillId="0" borderId="0" xfId="0" applyNumberFormat="1" applyFont="1" applyFill="1" applyAlignment="1">
      <alignment horizontal="right"/>
    </xf>
    <xf numFmtId="0" fontId="6" fillId="0" borderId="0" xfId="0" applyFont="1" applyFill="1" applyBorder="1" applyAlignment="1">
      <alignment horizontal="left" vertical="center" wrapText="1"/>
    </xf>
    <xf numFmtId="169" fontId="6" fillId="0" borderId="0" xfId="0" applyNumberFormat="1" applyFont="1" applyBorder="1" applyAlignment="1">
      <alignment horizontal="center" vertical="center"/>
    </xf>
    <xf numFmtId="179" fontId="6" fillId="0" borderId="0" xfId="0" applyNumberFormat="1" applyFont="1" applyBorder="1" applyAlignment="1">
      <alignment horizontal="center" vertical="center"/>
    </xf>
    <xf numFmtId="0" fontId="12" fillId="0" borderId="0" xfId="0" applyFont="1" applyBorder="1" applyAlignment="1">
      <alignment vertical="center"/>
    </xf>
    <xf numFmtId="169" fontId="6" fillId="0" borderId="14" xfId="0" applyNumberFormat="1" applyFont="1" applyBorder="1" applyAlignment="1">
      <alignment horizontal="center" vertical="center"/>
    </xf>
    <xf numFmtId="169" fontId="6" fillId="0" borderId="15" xfId="0" applyNumberFormat="1" applyFont="1" applyBorder="1" applyAlignment="1">
      <alignment horizontal="center" vertical="center"/>
    </xf>
    <xf numFmtId="169" fontId="6" fillId="0" borderId="16" xfId="0" applyNumberFormat="1" applyFont="1" applyBorder="1" applyAlignment="1">
      <alignment horizontal="center" vertical="center"/>
    </xf>
    <xf numFmtId="169" fontId="6" fillId="0" borderId="17" xfId="0" applyNumberFormat="1" applyFont="1" applyBorder="1" applyAlignment="1">
      <alignment horizontal="center" vertical="center"/>
    </xf>
    <xf numFmtId="169" fontId="6" fillId="0" borderId="15" xfId="0" applyNumberFormat="1" applyFont="1" applyFill="1" applyBorder="1" applyAlignment="1">
      <alignment horizontal="center" vertical="center"/>
    </xf>
    <xf numFmtId="169" fontId="6" fillId="0" borderId="13" xfId="0" applyNumberFormat="1" applyFont="1" applyBorder="1" applyAlignment="1">
      <alignment horizontal="center" vertical="center"/>
    </xf>
    <xf numFmtId="171" fontId="6" fillId="0" borderId="0" xfId="42" applyFont="1" applyBorder="1" applyAlignment="1">
      <alignment vertical="center"/>
    </xf>
    <xf numFmtId="169" fontId="6" fillId="0" borderId="10" xfId="0" applyNumberFormat="1" applyFont="1" applyBorder="1" applyAlignment="1">
      <alignment horizontal="center" vertical="center"/>
    </xf>
    <xf numFmtId="171" fontId="6" fillId="0" borderId="11" xfId="42" applyNumberFormat="1" applyFont="1" applyBorder="1" applyAlignment="1">
      <alignment/>
    </xf>
    <xf numFmtId="171" fontId="6" fillId="0" borderId="0" xfId="0" applyNumberFormat="1" applyFont="1" applyBorder="1" applyAlignment="1">
      <alignment horizontal="center" vertical="center"/>
    </xf>
    <xf numFmtId="169" fontId="6" fillId="0" borderId="0" xfId="0" applyNumberFormat="1" applyFont="1" applyAlignment="1">
      <alignment/>
    </xf>
    <xf numFmtId="169" fontId="6" fillId="0" borderId="0" xfId="0" applyNumberFormat="1" applyFont="1" applyBorder="1" applyAlignment="1">
      <alignment/>
    </xf>
    <xf numFmtId="0" fontId="9" fillId="0" borderId="0" xfId="0" applyFont="1" applyFill="1" applyAlignment="1">
      <alignment horizontal="center" vertical="top"/>
    </xf>
    <xf numFmtId="0" fontId="10" fillId="0" borderId="0" xfId="0" applyFont="1" applyAlignment="1">
      <alignment/>
    </xf>
    <xf numFmtId="0" fontId="6" fillId="0" borderId="0" xfId="0" applyFont="1" applyFill="1" applyAlignment="1">
      <alignment horizontal="justify" vertical="top"/>
    </xf>
    <xf numFmtId="0" fontId="10" fillId="0" borderId="0" xfId="0" applyFont="1" applyFill="1" applyAlignment="1">
      <alignment horizontal="center"/>
    </xf>
    <xf numFmtId="0" fontId="10" fillId="0" borderId="0" xfId="0" applyFont="1" applyFill="1" applyAlignment="1">
      <alignment/>
    </xf>
    <xf numFmtId="0" fontId="6" fillId="0" borderId="0" xfId="0" applyFont="1" applyFill="1" applyAlignment="1">
      <alignment horizontal="center"/>
    </xf>
    <xf numFmtId="0" fontId="10" fillId="0" borderId="0" xfId="0" applyFont="1" applyFill="1" applyAlignment="1">
      <alignment horizontal="right"/>
    </xf>
    <xf numFmtId="0" fontId="6" fillId="0" borderId="0" xfId="0" applyFont="1" applyFill="1" applyAlignment="1">
      <alignment horizontal="justify" vertical="top" wrapText="1" shrinkToFit="1"/>
    </xf>
    <xf numFmtId="178" fontId="6" fillId="0" borderId="18" xfId="42" applyNumberFormat="1" applyFont="1" applyFill="1" applyBorder="1" applyAlignment="1">
      <alignment wrapText="1"/>
    </xf>
    <xf numFmtId="0" fontId="10" fillId="0" borderId="0" xfId="0" applyFont="1" applyBorder="1" applyAlignment="1">
      <alignment vertical="center"/>
    </xf>
    <xf numFmtId="0" fontId="5" fillId="0" borderId="0" xfId="0" applyFont="1" applyFill="1" applyBorder="1" applyAlignment="1">
      <alignment vertical="center"/>
    </xf>
    <xf numFmtId="0" fontId="0" fillId="0" borderId="0" xfId="0" applyFont="1" applyFill="1" applyBorder="1" applyAlignment="1">
      <alignment vertical="center"/>
    </xf>
    <xf numFmtId="178" fontId="6" fillId="0" borderId="0" xfId="42" applyNumberFormat="1" applyFont="1" applyFill="1" applyBorder="1" applyAlignment="1">
      <alignment horizontal="right"/>
    </xf>
    <xf numFmtId="178" fontId="6" fillId="0" borderId="10" xfId="42" applyNumberFormat="1" applyFont="1" applyFill="1" applyBorder="1" applyAlignment="1">
      <alignment horizontal="right"/>
    </xf>
    <xf numFmtId="178" fontId="6" fillId="0" borderId="13" xfId="42" applyNumberFormat="1" applyFont="1" applyFill="1" applyBorder="1" applyAlignment="1">
      <alignment horizontal="right"/>
    </xf>
    <xf numFmtId="37" fontId="6" fillId="0" borderId="0" xfId="0" applyNumberFormat="1" applyFont="1" applyFill="1" applyBorder="1" applyAlignment="1">
      <alignment horizontal="center"/>
    </xf>
    <xf numFmtId="0" fontId="6" fillId="0" borderId="0" xfId="0" applyFont="1" applyFill="1" applyAlignment="1">
      <alignment horizontal="left" vertical="center"/>
    </xf>
    <xf numFmtId="0" fontId="6" fillId="0" borderId="0" xfId="0" applyFont="1" applyAlignment="1">
      <alignment horizontal="left" vertical="center"/>
    </xf>
    <xf numFmtId="0" fontId="10" fillId="0" borderId="0" xfId="0" applyFont="1" applyFill="1" applyBorder="1" applyAlignment="1">
      <alignment horizontal="left" vertical="center"/>
    </xf>
    <xf numFmtId="178" fontId="6" fillId="0" borderId="0" xfId="42" applyNumberFormat="1" applyFont="1" applyFill="1" applyBorder="1" applyAlignment="1">
      <alignment horizontal="left" vertical="center"/>
    </xf>
    <xf numFmtId="178" fontId="10" fillId="0" borderId="0" xfId="42" applyNumberFormat="1" applyFont="1" applyFill="1" applyBorder="1" applyAlignment="1">
      <alignment horizontal="left" vertical="center"/>
    </xf>
    <xf numFmtId="178" fontId="10" fillId="0" borderId="0" xfId="0" applyNumberFormat="1" applyFont="1" applyFill="1" applyBorder="1" applyAlignment="1">
      <alignment horizontal="left" vertical="center"/>
    </xf>
    <xf numFmtId="0" fontId="6" fillId="0" borderId="0" xfId="0" applyFont="1" applyFill="1" applyBorder="1" applyAlignment="1">
      <alignment horizontal="left" vertical="center"/>
    </xf>
    <xf numFmtId="0" fontId="0" fillId="0" borderId="0" xfId="0" applyFont="1" applyFill="1" applyAlignment="1">
      <alignment/>
    </xf>
    <xf numFmtId="0" fontId="6" fillId="0" borderId="0" xfId="0" applyFont="1" applyFill="1" applyBorder="1" applyAlignment="1">
      <alignment vertical="center"/>
    </xf>
    <xf numFmtId="0" fontId="6" fillId="0" borderId="0" xfId="0" applyFont="1" applyFill="1" applyBorder="1" applyAlignment="1">
      <alignment horizontal="right" vertical="center"/>
    </xf>
    <xf numFmtId="0" fontId="11" fillId="0" borderId="0" xfId="0" applyFont="1" applyFill="1" applyAlignment="1">
      <alignment horizontal="center"/>
    </xf>
    <xf numFmtId="0" fontId="10" fillId="0" borderId="0" xfId="0" applyFont="1" applyFill="1" applyBorder="1" applyAlignment="1">
      <alignment horizontal="left" vertical="center" wrapText="1"/>
    </xf>
    <xf numFmtId="0" fontId="11" fillId="0" borderId="0" xfId="0" applyFont="1" applyFill="1" applyBorder="1" applyAlignment="1">
      <alignment horizontal="center" wrapText="1"/>
    </xf>
    <xf numFmtId="0" fontId="6" fillId="0" borderId="0" xfId="0" applyFont="1" applyFill="1" applyAlignment="1">
      <alignment horizontal="left" wrapText="1"/>
    </xf>
    <xf numFmtId="0" fontId="10" fillId="0" borderId="0" xfId="0" applyFont="1" applyFill="1" applyAlignment="1">
      <alignment horizontal="left" wrapText="1"/>
    </xf>
    <xf numFmtId="0" fontId="10" fillId="0" borderId="0" xfId="0" applyFont="1" applyFill="1" applyAlignment="1">
      <alignment horizontal="right" wrapText="1"/>
    </xf>
    <xf numFmtId="0" fontId="11" fillId="0" borderId="0" xfId="0" applyFont="1" applyFill="1" applyAlignment="1">
      <alignment horizontal="center" vertical="center" wrapText="1"/>
    </xf>
    <xf numFmtId="0" fontId="33" fillId="0" borderId="0" xfId="0" applyFont="1" applyFill="1" applyAlignment="1">
      <alignment/>
    </xf>
    <xf numFmtId="169" fontId="6" fillId="24" borderId="0" xfId="0" applyNumberFormat="1" applyFont="1" applyFill="1" applyBorder="1" applyAlignment="1">
      <alignment horizontal="center" vertical="center"/>
    </xf>
    <xf numFmtId="169" fontId="6" fillId="24" borderId="14" xfId="0" applyNumberFormat="1" applyFont="1" applyFill="1" applyBorder="1" applyAlignment="1">
      <alignment horizontal="center" vertical="center"/>
    </xf>
    <xf numFmtId="169" fontId="6" fillId="24" borderId="15" xfId="0" applyNumberFormat="1" applyFont="1" applyFill="1" applyBorder="1" applyAlignment="1">
      <alignment horizontal="center" vertical="center"/>
    </xf>
    <xf numFmtId="169" fontId="6" fillId="24" borderId="16" xfId="0" applyNumberFormat="1" applyFont="1" applyFill="1" applyBorder="1" applyAlignment="1">
      <alignment horizontal="center" vertical="center"/>
    </xf>
    <xf numFmtId="169" fontId="6" fillId="24" borderId="17" xfId="0" applyNumberFormat="1" applyFont="1" applyFill="1" applyBorder="1" applyAlignment="1">
      <alignment horizontal="center" vertical="center"/>
    </xf>
    <xf numFmtId="169" fontId="6" fillId="24" borderId="13" xfId="0" applyNumberFormat="1" applyFont="1" applyFill="1" applyBorder="1" applyAlignment="1">
      <alignment horizontal="center" vertical="center"/>
    </xf>
    <xf numFmtId="169" fontId="6" fillId="24" borderId="10" xfId="0" applyNumberFormat="1" applyFont="1" applyFill="1" applyBorder="1" applyAlignment="1">
      <alignment horizontal="center" vertical="center"/>
    </xf>
    <xf numFmtId="179" fontId="6" fillId="24" borderId="0" xfId="0" applyNumberFormat="1" applyFont="1" applyFill="1" applyBorder="1" applyAlignment="1">
      <alignment horizontal="center" vertical="center"/>
    </xf>
    <xf numFmtId="171" fontId="6" fillId="24" borderId="11" xfId="42" applyNumberFormat="1" applyFont="1" applyFill="1" applyBorder="1" applyAlignment="1">
      <alignment/>
    </xf>
    <xf numFmtId="178" fontId="6" fillId="0" borderId="10" xfId="42" applyNumberFormat="1" applyFont="1" applyFill="1" applyBorder="1" applyAlignment="1">
      <alignment/>
    </xf>
    <xf numFmtId="178" fontId="6" fillId="0" borderId="11" xfId="42" applyNumberFormat="1" applyFont="1" applyFill="1" applyBorder="1" applyAlignment="1">
      <alignment/>
    </xf>
    <xf numFmtId="178" fontId="6" fillId="0" borderId="0" xfId="42" applyNumberFormat="1" applyFont="1" applyFill="1" applyBorder="1" applyAlignment="1">
      <alignment/>
    </xf>
    <xf numFmtId="178" fontId="0" fillId="0" borderId="0" xfId="0" applyNumberFormat="1" applyFont="1" applyAlignment="1">
      <alignment/>
    </xf>
    <xf numFmtId="171" fontId="0" fillId="0" borderId="0" xfId="42" applyNumberFormat="1" applyFont="1" applyAlignment="1">
      <alignment/>
    </xf>
    <xf numFmtId="169" fontId="6" fillId="0" borderId="0" xfId="42" applyNumberFormat="1" applyFont="1" applyFill="1" applyAlignment="1">
      <alignment horizontal="right" vertical="top"/>
    </xf>
    <xf numFmtId="0" fontId="6" fillId="0" borderId="0" xfId="0" applyFont="1" applyFill="1" applyAlignment="1">
      <alignment horizontal="center" vertical="top"/>
    </xf>
    <xf numFmtId="0" fontId="6" fillId="0" borderId="0" xfId="0" applyFont="1" applyFill="1" applyAlignment="1">
      <alignment horizontal="justify" vertical="top" wrapText="1"/>
    </xf>
    <xf numFmtId="0" fontId="6" fillId="0" borderId="0" xfId="0" applyFont="1" applyFill="1" applyAlignment="1">
      <alignment horizontal="left"/>
    </xf>
    <xf numFmtId="178" fontId="6" fillId="0" borderId="0" xfId="42" applyNumberFormat="1" applyFont="1" applyFill="1" applyAlignment="1">
      <alignment horizontal="right" vertical="top"/>
    </xf>
    <xf numFmtId="0" fontId="11" fillId="0" borderId="0" xfId="0" applyFont="1" applyFill="1" applyAlignment="1">
      <alignment horizontal="center" vertical="justify"/>
    </xf>
    <xf numFmtId="14" fontId="10" fillId="0" borderId="0" xfId="0" applyNumberFormat="1" applyFont="1" applyFill="1" applyAlignment="1">
      <alignment horizontal="center"/>
    </xf>
    <xf numFmtId="37" fontId="6" fillId="0" borderId="0" xfId="0" applyNumberFormat="1" applyFont="1" applyFill="1" applyAlignment="1">
      <alignment horizontal="center"/>
    </xf>
    <xf numFmtId="37" fontId="6" fillId="0" borderId="13" xfId="0" applyNumberFormat="1" applyFont="1" applyFill="1" applyBorder="1" applyAlignment="1">
      <alignment horizontal="center"/>
    </xf>
    <xf numFmtId="0" fontId="0" fillId="0" borderId="0" xfId="0" applyFill="1" applyAlignment="1">
      <alignment horizontal="justify" vertical="top" wrapText="1"/>
    </xf>
    <xf numFmtId="0" fontId="0" fillId="0" borderId="0" xfId="0" applyFill="1" applyAlignment="1">
      <alignment horizontal="center" vertical="top" wrapText="1"/>
    </xf>
    <xf numFmtId="0" fontId="0" fillId="0" borderId="0" xfId="0" applyFill="1" applyAlignment="1">
      <alignment/>
    </xf>
    <xf numFmtId="0" fontId="6" fillId="0" borderId="0" xfId="0" applyFont="1" applyFill="1" applyAlignment="1">
      <alignment horizontal="justify" vertical="center" wrapText="1"/>
    </xf>
    <xf numFmtId="0" fontId="6" fillId="0" borderId="0" xfId="0" applyFont="1" applyFill="1" applyAlignment="1">
      <alignment horizontal="center" vertical="top" wrapText="1"/>
    </xf>
    <xf numFmtId="0" fontId="6" fillId="0" borderId="0" xfId="0" applyFont="1" applyFill="1" applyAlignment="1">
      <alignment horizontal="left" vertical="top" wrapText="1"/>
    </xf>
    <xf numFmtId="14" fontId="10" fillId="0" borderId="0" xfId="0" applyNumberFormat="1" applyFont="1" applyFill="1" applyBorder="1" applyAlignment="1">
      <alignment horizontal="center" vertical="center"/>
    </xf>
    <xf numFmtId="14" fontId="10" fillId="0" borderId="0" xfId="0" applyNumberFormat="1" applyFont="1" applyFill="1" applyBorder="1" applyAlignment="1" quotePrefix="1">
      <alignment horizontal="center" vertical="center"/>
    </xf>
    <xf numFmtId="0" fontId="13" fillId="0" borderId="0" xfId="0" applyFont="1" applyFill="1" applyAlignment="1">
      <alignment/>
    </xf>
    <xf numFmtId="0" fontId="10" fillId="0" borderId="0" xfId="0" applyFont="1" applyFill="1" applyAlignment="1">
      <alignment horizontal="justify" vertical="top"/>
    </xf>
    <xf numFmtId="3" fontId="6" fillId="0" borderId="0" xfId="0" applyNumberFormat="1" applyFont="1" applyFill="1" applyAlignment="1">
      <alignment/>
    </xf>
    <xf numFmtId="169" fontId="10" fillId="0" borderId="0" xfId="42" applyNumberFormat="1" applyFont="1" applyFill="1" applyAlignment="1">
      <alignment horizontal="right" vertical="top"/>
    </xf>
    <xf numFmtId="0" fontId="6" fillId="0" borderId="0" xfId="0" applyFont="1" applyFill="1" applyAlignment="1">
      <alignment horizontal="left" vertical="top"/>
    </xf>
    <xf numFmtId="169" fontId="6" fillId="0" borderId="0" xfId="42" applyNumberFormat="1" applyFont="1" applyFill="1" applyAlignment="1">
      <alignment horizontal="left" vertical="top"/>
    </xf>
    <xf numFmtId="0" fontId="10" fillId="0" borderId="0" xfId="0" applyFont="1" applyFill="1" applyAlignment="1">
      <alignment horizontal="left" vertical="top"/>
    </xf>
    <xf numFmtId="169" fontId="6" fillId="0" borderId="13" xfId="42" applyNumberFormat="1" applyFont="1" applyFill="1" applyBorder="1" applyAlignment="1">
      <alignment horizontal="justify" vertical="top"/>
    </xf>
    <xf numFmtId="169" fontId="6" fillId="0" borderId="0" xfId="42" applyNumberFormat="1" applyFont="1" applyFill="1" applyAlignment="1">
      <alignment horizontal="justify" vertical="top"/>
    </xf>
    <xf numFmtId="169" fontId="6" fillId="0" borderId="13" xfId="42" applyNumberFormat="1" applyFont="1" applyFill="1" applyBorder="1" applyAlignment="1">
      <alignment/>
    </xf>
    <xf numFmtId="169" fontId="6" fillId="0" borderId="0" xfId="42" applyNumberFormat="1" applyFont="1" applyFill="1" applyBorder="1" applyAlignment="1">
      <alignment horizontal="right" vertical="top"/>
    </xf>
    <xf numFmtId="169" fontId="6" fillId="0" borderId="13" xfId="42" applyNumberFormat="1" applyFont="1" applyFill="1" applyBorder="1" applyAlignment="1">
      <alignment horizontal="right" vertical="top"/>
    </xf>
    <xf numFmtId="169" fontId="6" fillId="0" borderId="0" xfId="42" applyNumberFormat="1" applyFont="1" applyFill="1" applyBorder="1" applyAlignment="1">
      <alignment horizontal="justify" vertical="top"/>
    </xf>
    <xf numFmtId="169" fontId="6" fillId="0" borderId="0" xfId="42" applyNumberFormat="1" applyFont="1" applyFill="1" applyBorder="1" applyAlignment="1">
      <alignment/>
    </xf>
    <xf numFmtId="0" fontId="13" fillId="0" borderId="0" xfId="0" applyFont="1" applyFill="1" applyAlignment="1">
      <alignment horizontal="left" vertical="top"/>
    </xf>
    <xf numFmtId="178" fontId="10" fillId="0" borderId="0" xfId="42" applyNumberFormat="1" applyFont="1" applyFill="1" applyAlignment="1">
      <alignment horizontal="right" vertical="top"/>
    </xf>
    <xf numFmtId="178" fontId="6" fillId="0" borderId="0" xfId="42" applyNumberFormat="1" applyFont="1" applyFill="1" applyAlignment="1">
      <alignment horizontal="right"/>
    </xf>
    <xf numFmtId="178" fontId="6" fillId="0" borderId="10" xfId="42" applyNumberFormat="1" applyFont="1" applyFill="1" applyBorder="1" applyAlignment="1">
      <alignment horizontal="right" vertical="top"/>
    </xf>
    <xf numFmtId="178" fontId="6" fillId="0" borderId="13" xfId="42" applyNumberFormat="1" applyFont="1" applyFill="1" applyBorder="1" applyAlignment="1">
      <alignment horizontal="right" vertical="top"/>
    </xf>
    <xf numFmtId="0" fontId="6" fillId="0" borderId="0" xfId="0" applyFont="1" applyFill="1" applyAlignment="1">
      <alignment horizontal="center" wrapText="1"/>
    </xf>
    <xf numFmtId="0" fontId="10" fillId="0" borderId="19" xfId="0" applyFont="1" applyFill="1" applyBorder="1" applyAlignment="1">
      <alignment horizontal="center" wrapText="1"/>
    </xf>
    <xf numFmtId="0" fontId="10" fillId="0" borderId="20" xfId="0" applyFont="1" applyFill="1" applyBorder="1" applyAlignment="1">
      <alignment horizontal="center" wrapText="1"/>
    </xf>
    <xf numFmtId="171" fontId="6" fillId="0" borderId="0" xfId="42" applyFont="1" applyFill="1" applyAlignment="1">
      <alignment horizontal="center"/>
    </xf>
    <xf numFmtId="0" fontId="10" fillId="0" borderId="0" xfId="0" applyFont="1" applyFill="1" applyBorder="1" applyAlignment="1">
      <alignment horizontal="center"/>
    </xf>
    <xf numFmtId="0" fontId="6" fillId="0" borderId="0" xfId="0" applyFont="1" applyFill="1" applyBorder="1" applyAlignment="1">
      <alignment/>
    </xf>
    <xf numFmtId="0" fontId="0" fillId="0" borderId="0" xfId="0" applyFill="1" applyAlignment="1">
      <alignment/>
    </xf>
    <xf numFmtId="0" fontId="6" fillId="0" borderId="0" xfId="0" applyFont="1" applyFill="1" applyAlignment="1">
      <alignment/>
    </xf>
    <xf numFmtId="0" fontId="6" fillId="0" borderId="0" xfId="0" applyFont="1" applyFill="1" applyAlignment="1">
      <alignment wrapText="1"/>
    </xf>
    <xf numFmtId="0" fontId="6" fillId="0" borderId="21" xfId="0" applyFont="1" applyFill="1" applyBorder="1" applyAlignment="1">
      <alignment wrapText="1"/>
    </xf>
    <xf numFmtId="0" fontId="6" fillId="0" borderId="22" xfId="0" applyFont="1" applyFill="1" applyBorder="1" applyAlignment="1">
      <alignment wrapText="1"/>
    </xf>
    <xf numFmtId="0" fontId="6" fillId="0" borderId="23" xfId="0" applyFont="1" applyFill="1" applyBorder="1" applyAlignment="1">
      <alignment wrapText="1"/>
    </xf>
    <xf numFmtId="0" fontId="6" fillId="0" borderId="24" xfId="0" applyFont="1" applyFill="1" applyBorder="1" applyAlignment="1">
      <alignment wrapText="1"/>
    </xf>
    <xf numFmtId="0" fontId="6" fillId="0" borderId="0" xfId="0" applyFont="1" applyFill="1" applyBorder="1" applyAlignment="1">
      <alignment wrapText="1"/>
    </xf>
    <xf numFmtId="0" fontId="6" fillId="0" borderId="18" xfId="0" applyFont="1" applyFill="1" applyBorder="1" applyAlignment="1">
      <alignment wrapText="1"/>
    </xf>
    <xf numFmtId="0" fontId="6" fillId="0" borderId="19" xfId="0" applyFont="1" applyFill="1" applyBorder="1" applyAlignment="1">
      <alignment wrapText="1"/>
    </xf>
    <xf numFmtId="0" fontId="6" fillId="0" borderId="10" xfId="0" applyFont="1" applyFill="1" applyBorder="1" applyAlignment="1">
      <alignment wrapText="1"/>
    </xf>
    <xf numFmtId="0" fontId="6" fillId="0" borderId="20" xfId="0" applyFont="1" applyFill="1" applyBorder="1" applyAlignment="1">
      <alignment wrapText="1"/>
    </xf>
    <xf numFmtId="0" fontId="10" fillId="0" borderId="17" xfId="0" applyFont="1" applyFill="1" applyBorder="1" applyAlignment="1">
      <alignment horizontal="center" wrapText="1"/>
    </xf>
    <xf numFmtId="178" fontId="6" fillId="0" borderId="24" xfId="42" applyNumberFormat="1" applyFont="1" applyFill="1" applyBorder="1" applyAlignment="1">
      <alignment wrapText="1"/>
    </xf>
    <xf numFmtId="178" fontId="6" fillId="0" borderId="21" xfId="42" applyNumberFormat="1" applyFont="1" applyFill="1" applyBorder="1" applyAlignment="1">
      <alignment wrapText="1"/>
    </xf>
    <xf numFmtId="178" fontId="6" fillId="0" borderId="0" xfId="42" applyNumberFormat="1" applyFont="1" applyFill="1" applyBorder="1" applyAlignment="1">
      <alignment wrapText="1"/>
    </xf>
    <xf numFmtId="0" fontId="6" fillId="0" borderId="15" xfId="0" applyFont="1" applyFill="1" applyBorder="1" applyAlignment="1">
      <alignment wrapText="1"/>
    </xf>
    <xf numFmtId="171" fontId="6" fillId="0" borderId="24" xfId="42" applyFont="1" applyFill="1" applyBorder="1" applyAlignment="1">
      <alignment wrapText="1"/>
    </xf>
    <xf numFmtId="171" fontId="6" fillId="0" borderId="15" xfId="42" applyFont="1" applyFill="1" applyBorder="1" applyAlignment="1">
      <alignment wrapText="1"/>
    </xf>
    <xf numFmtId="171" fontId="6" fillId="0" borderId="18" xfId="42" applyFont="1" applyFill="1" applyBorder="1" applyAlignment="1">
      <alignment wrapText="1"/>
    </xf>
    <xf numFmtId="0" fontId="6" fillId="0" borderId="16" xfId="0" applyFont="1" applyFill="1" applyBorder="1" applyAlignment="1">
      <alignment wrapText="1"/>
    </xf>
    <xf numFmtId="0" fontId="6" fillId="0" borderId="0" xfId="0" applyFont="1" applyFill="1" applyAlignment="1">
      <alignment horizontal="justify"/>
    </xf>
    <xf numFmtId="0" fontId="6" fillId="0" borderId="0" xfId="0" applyFont="1" applyFill="1" applyAlignment="1">
      <alignment horizontal="justify" vertical="center"/>
    </xf>
    <xf numFmtId="0" fontId="10" fillId="0" borderId="0" xfId="0" applyFont="1" applyFill="1" applyAlignment="1">
      <alignment horizontal="justify" vertical="top"/>
    </xf>
    <xf numFmtId="0" fontId="10" fillId="0" borderId="21" xfId="0" applyFont="1" applyFill="1" applyBorder="1" applyAlignment="1">
      <alignment horizontal="center" wrapText="1"/>
    </xf>
    <xf numFmtId="0" fontId="10" fillId="0" borderId="22" xfId="0" applyFont="1" applyFill="1" applyBorder="1" applyAlignment="1">
      <alignment horizontal="center" wrapText="1"/>
    </xf>
    <xf numFmtId="0" fontId="10" fillId="0" borderId="23" xfId="0" applyFont="1" applyFill="1" applyBorder="1" applyAlignment="1">
      <alignment horizontal="center" wrapText="1"/>
    </xf>
    <xf numFmtId="0" fontId="10" fillId="0" borderId="19" xfId="0" applyFont="1" applyFill="1" applyBorder="1" applyAlignment="1">
      <alignment horizontal="center" wrapText="1"/>
    </xf>
    <xf numFmtId="0" fontId="10" fillId="0" borderId="10" xfId="0" applyFont="1" applyFill="1" applyBorder="1" applyAlignment="1">
      <alignment horizontal="center" wrapText="1"/>
    </xf>
    <xf numFmtId="0" fontId="10" fillId="0" borderId="20" xfId="0" applyFont="1" applyFill="1" applyBorder="1" applyAlignment="1">
      <alignment horizontal="center" wrapText="1"/>
    </xf>
    <xf numFmtId="0" fontId="4" fillId="0" borderId="0" xfId="0" applyFont="1" applyFill="1" applyAlignment="1">
      <alignment horizontal="center" vertical="top"/>
    </xf>
    <xf numFmtId="0" fontId="15" fillId="0" borderId="0" xfId="0" applyFont="1" applyFill="1" applyAlignment="1">
      <alignment horizontal="center" vertical="top"/>
    </xf>
    <xf numFmtId="0" fontId="15" fillId="0" borderId="0" xfId="0" applyFont="1" applyFill="1" applyAlignment="1">
      <alignment/>
    </xf>
    <xf numFmtId="0" fontId="6" fillId="0" borderId="0" xfId="0" applyFont="1" applyFill="1" applyAlignment="1">
      <alignment/>
    </xf>
    <xf numFmtId="0" fontId="8" fillId="0" borderId="0" xfId="0" applyFont="1" applyFill="1" applyAlignment="1">
      <alignment horizontal="center" vertical="top"/>
    </xf>
    <xf numFmtId="0" fontId="9" fillId="0" borderId="0" xfId="0" applyFont="1" applyFill="1" applyAlignment="1">
      <alignment horizontal="center" vertical="top"/>
    </xf>
    <xf numFmtId="0" fontId="0" fillId="0" borderId="0" xfId="0" applyFill="1" applyAlignment="1">
      <alignment horizontal="left" vertical="top" wrapText="1"/>
    </xf>
    <xf numFmtId="0" fontId="6" fillId="0" borderId="19" xfId="0" applyFont="1" applyFill="1" applyBorder="1" applyAlignment="1">
      <alignment horizontal="center" wrapText="1"/>
    </xf>
    <xf numFmtId="0" fontId="6" fillId="0" borderId="20" xfId="0" applyFont="1" applyFill="1" applyBorder="1" applyAlignment="1">
      <alignment horizontal="center" wrapText="1"/>
    </xf>
    <xf numFmtId="0" fontId="10" fillId="0" borderId="0" xfId="0" applyFont="1" applyAlignment="1">
      <alignment horizontal="center" vertical="top"/>
    </xf>
    <xf numFmtId="0" fontId="4" fillId="25" borderId="25" xfId="0" applyFont="1" applyFill="1" applyBorder="1" applyAlignment="1">
      <alignment horizontal="center" vertical="center"/>
    </xf>
    <xf numFmtId="0" fontId="6" fillId="0" borderId="26" xfId="0" applyFont="1" applyFill="1" applyBorder="1" applyAlignment="1">
      <alignment horizontal="center" vertical="center" wrapText="1"/>
    </xf>
    <xf numFmtId="0" fontId="10" fillId="0" borderId="0" xfId="0" applyFont="1" applyBorder="1" applyAlignment="1">
      <alignment horizontal="center" vertical="center"/>
    </xf>
    <xf numFmtId="0" fontId="10" fillId="0" borderId="0" xfId="0" applyFont="1" applyFill="1" applyAlignment="1">
      <alignment horizontal="center" vertical="top"/>
    </xf>
    <xf numFmtId="0" fontId="7" fillId="0" borderId="0" xfId="0" applyFont="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0" fontId="10" fillId="0" borderId="0" xfId="0" applyFont="1" applyAlignment="1">
      <alignment horizontal="center"/>
    </xf>
    <xf numFmtId="0" fontId="4" fillId="25" borderId="0" xfId="0" applyFont="1" applyFill="1"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center"/>
    </xf>
    <xf numFmtId="0" fontId="0" fillId="0" borderId="26" xfId="0" applyFont="1" applyFill="1" applyBorder="1" applyAlignment="1">
      <alignment horizontal="center" vertical="center" wrapText="1"/>
    </xf>
    <xf numFmtId="0" fontId="5" fillId="0" borderId="0" xfId="0" applyFont="1" applyAlignment="1">
      <alignment horizontal="center" vertical="top"/>
    </xf>
    <xf numFmtId="0" fontId="5" fillId="0" borderId="0" xfId="0" applyFont="1" applyFill="1" applyAlignment="1">
      <alignment horizontal="center" vertical="top"/>
    </xf>
    <xf numFmtId="0" fontId="6" fillId="0" borderId="0" xfId="0" applyFont="1" applyFill="1" applyAlignment="1">
      <alignment horizontal="center" vertical="top"/>
    </xf>
    <xf numFmtId="0" fontId="6" fillId="0" borderId="0" xfId="0" applyFont="1" applyFill="1" applyBorder="1" applyAlignment="1">
      <alignment horizontal="center" vertical="center" wrapText="1"/>
    </xf>
    <xf numFmtId="0" fontId="6" fillId="0" borderId="0" xfId="0" applyFont="1" applyAlignment="1">
      <alignment horizontal="justify" vertical="top"/>
    </xf>
    <xf numFmtId="0" fontId="6" fillId="0" borderId="0" xfId="0" applyFont="1" applyAlignment="1">
      <alignment horizontal="center" vertical="top"/>
    </xf>
    <xf numFmtId="0" fontId="10" fillId="0" borderId="0" xfId="0" applyFont="1" applyFill="1" applyAlignment="1">
      <alignment horizontal="right" wrapText="1"/>
    </xf>
    <xf numFmtId="0" fontId="6" fillId="0" borderId="0" xfId="0" applyFont="1" applyFill="1" applyAlignment="1">
      <alignment horizontal="left" wrapText="1"/>
    </xf>
    <xf numFmtId="0" fontId="6" fillId="0" borderId="0" xfId="0" applyFont="1" applyFill="1" applyAlignment="1">
      <alignment horizontal="justify" vertical="top" wrapText="1"/>
    </xf>
    <xf numFmtId="0" fontId="0" fillId="0" borderId="0" xfId="0" applyFill="1" applyAlignment="1">
      <alignment horizontal="center"/>
    </xf>
    <xf numFmtId="0" fontId="6" fillId="0" borderId="0" xfId="0" applyFont="1" applyFill="1" applyAlignment="1" quotePrefix="1">
      <alignment horizontal="left" wrapText="1"/>
    </xf>
    <xf numFmtId="0" fontId="6" fillId="0" borderId="0" xfId="0" applyFont="1" applyFill="1" applyAlignment="1">
      <alignment horizontal="justify" vertical="top"/>
    </xf>
    <xf numFmtId="0" fontId="0" fillId="0" borderId="0" xfId="0" applyFill="1" applyAlignment="1">
      <alignment horizontal="justify" vertical="top" wrapText="1"/>
    </xf>
    <xf numFmtId="0" fontId="7" fillId="0" borderId="0" xfId="0" applyFont="1" applyFill="1" applyAlignment="1">
      <alignment horizontal="center" vertical="top"/>
    </xf>
    <xf numFmtId="0" fontId="6" fillId="0" borderId="0" xfId="0" applyFont="1" applyFill="1" applyAlignment="1">
      <alignment horizontal="left"/>
    </xf>
    <xf numFmtId="0" fontId="10" fillId="0" borderId="21" xfId="0" applyFont="1" applyFill="1" applyBorder="1" applyAlignment="1">
      <alignment horizontal="center" vertical="top" wrapText="1"/>
    </xf>
    <xf numFmtId="0" fontId="10" fillId="0" borderId="23" xfId="0" applyFont="1" applyFill="1" applyBorder="1" applyAlignment="1">
      <alignment horizontal="center" vertical="top" wrapText="1"/>
    </xf>
    <xf numFmtId="0" fontId="10" fillId="0" borderId="19" xfId="0" applyFont="1" applyFill="1" applyBorder="1" applyAlignment="1">
      <alignment horizontal="center" vertical="top" wrapText="1"/>
    </xf>
    <xf numFmtId="0" fontId="10" fillId="0" borderId="20" xfId="0" applyFont="1" applyFill="1" applyBorder="1" applyAlignment="1">
      <alignment horizontal="center" vertical="top" wrapText="1"/>
    </xf>
    <xf numFmtId="0" fontId="6" fillId="0" borderId="24" xfId="0" applyFont="1" applyFill="1" applyBorder="1" applyAlignment="1">
      <alignment horizontal="left" wrapText="1"/>
    </xf>
    <xf numFmtId="0" fontId="6" fillId="0" borderId="0" xfId="0" applyFont="1" applyFill="1" applyBorder="1" applyAlignment="1">
      <alignment horizontal="left" wrapText="1"/>
    </xf>
    <xf numFmtId="0" fontId="6" fillId="0" borderId="18" xfId="0" applyFont="1" applyFill="1" applyBorder="1" applyAlignment="1">
      <alignment horizontal="left" wrapText="1"/>
    </xf>
    <xf numFmtId="0" fontId="6" fillId="0" borderId="24"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18" xfId="0" applyFont="1" applyFill="1" applyBorder="1" applyAlignment="1">
      <alignment horizontal="left" vertical="top" wrapText="1"/>
    </xf>
    <xf numFmtId="0" fontId="6" fillId="0" borderId="19" xfId="0" applyFont="1" applyFill="1" applyBorder="1" applyAlignment="1">
      <alignment horizontal="left" vertical="top" wrapText="1"/>
    </xf>
    <xf numFmtId="0" fontId="6" fillId="0" borderId="10" xfId="0" applyFont="1" applyFill="1" applyBorder="1" applyAlignment="1">
      <alignment horizontal="left" vertical="top" wrapText="1"/>
    </xf>
    <xf numFmtId="0" fontId="6" fillId="0" borderId="20" xfId="0" applyFont="1" applyFill="1" applyBorder="1" applyAlignment="1">
      <alignment horizontal="left" vertical="top" wrapText="1"/>
    </xf>
    <xf numFmtId="0" fontId="6" fillId="0" borderId="21" xfId="0" applyFont="1" applyFill="1" applyBorder="1" applyAlignment="1">
      <alignment horizontal="left" wrapText="1"/>
    </xf>
    <xf numFmtId="0" fontId="6" fillId="0" borderId="22" xfId="0" applyFont="1" applyFill="1" applyBorder="1" applyAlignment="1">
      <alignment horizontal="left" wrapText="1"/>
    </xf>
    <xf numFmtId="0" fontId="6" fillId="0" borderId="0" xfId="0" applyFont="1" applyFill="1" applyAlignment="1">
      <alignment horizontal="justify" wrapText="1"/>
    </xf>
    <xf numFmtId="0" fontId="10" fillId="0" borderId="0" xfId="0" applyFont="1" applyFill="1" applyAlignment="1">
      <alignment horizontal="left" vertical="top" wrapText="1"/>
    </xf>
    <xf numFmtId="0" fontId="0" fillId="0" borderId="0" xfId="0" applyFill="1" applyAlignment="1">
      <alignment/>
    </xf>
    <xf numFmtId="178" fontId="6" fillId="0" borderId="24" xfId="42" applyNumberFormat="1" applyFont="1" applyFill="1" applyBorder="1" applyAlignment="1">
      <alignment horizontal="center" wrapText="1"/>
    </xf>
    <xf numFmtId="178" fontId="6" fillId="0" borderId="18" xfId="42" applyNumberFormat="1" applyFont="1" applyFill="1" applyBorder="1" applyAlignment="1">
      <alignment horizontal="center" wrapText="1"/>
    </xf>
    <xf numFmtId="0" fontId="6" fillId="0" borderId="24" xfId="0" applyFont="1" applyFill="1" applyBorder="1" applyAlignment="1">
      <alignment horizontal="center" wrapText="1"/>
    </xf>
    <xf numFmtId="0" fontId="6" fillId="0" borderId="18" xfId="0" applyFont="1" applyFill="1" applyBorder="1" applyAlignment="1">
      <alignment horizontal="center" wrapText="1"/>
    </xf>
    <xf numFmtId="171" fontId="6" fillId="0" borderId="24" xfId="42" applyFont="1" applyFill="1" applyBorder="1" applyAlignment="1">
      <alignment horizontal="center" wrapText="1"/>
    </xf>
    <xf numFmtId="171" fontId="6" fillId="0" borderId="18" xfId="42" applyFont="1" applyFill="1" applyBorder="1" applyAlignment="1">
      <alignment horizontal="center" wrapText="1"/>
    </xf>
    <xf numFmtId="0" fontId="6" fillId="0" borderId="0" xfId="0" applyFont="1" applyFill="1" applyAlignment="1">
      <alignment horizontal="left" vertical="top" wrapText="1"/>
    </xf>
    <xf numFmtId="0" fontId="10" fillId="0" borderId="0" xfId="0" applyFont="1" applyFill="1" applyAlignment="1">
      <alignment horizontal="justify" vertical="center" wrapText="1"/>
    </xf>
    <xf numFmtId="0" fontId="6" fillId="0" borderId="0" xfId="0" applyFont="1" applyFill="1" applyAlignment="1">
      <alignment horizontal="justify" vertical="center" wrapText="1"/>
    </xf>
    <xf numFmtId="0" fontId="10" fillId="0" borderId="27" xfId="0" applyFont="1" applyFill="1" applyBorder="1" applyAlignment="1">
      <alignment horizontal="center" wrapText="1"/>
    </xf>
    <xf numFmtId="0" fontId="10" fillId="0" borderId="28" xfId="0" applyFont="1" applyFill="1" applyBorder="1" applyAlignment="1">
      <alignment horizontal="center" wrapText="1"/>
    </xf>
    <xf numFmtId="178" fontId="6" fillId="0" borderId="21" xfId="42" applyNumberFormat="1" applyFont="1" applyFill="1" applyBorder="1" applyAlignment="1">
      <alignment horizontal="center" wrapText="1"/>
    </xf>
    <xf numFmtId="178" fontId="6" fillId="0" borderId="23" xfId="42" applyNumberFormat="1" applyFont="1" applyFill="1" applyBorder="1" applyAlignment="1">
      <alignment horizont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35</xdr:row>
      <xdr:rowOff>0</xdr:rowOff>
    </xdr:from>
    <xdr:ext cx="76200" cy="200025"/>
    <xdr:sp>
      <xdr:nvSpPr>
        <xdr:cNvPr id="1" name="Text Box 1"/>
        <xdr:cNvSpPr txBox="1">
          <a:spLocks noChangeArrowheads="1"/>
        </xdr:cNvSpPr>
      </xdr:nvSpPr>
      <xdr:spPr>
        <a:xfrm>
          <a:off x="5048250" y="69151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45"/>
  <sheetViews>
    <sheetView view="pageBreakPreview" zoomScaleSheetLayoutView="100" zoomScalePageLayoutView="0" workbookViewId="0" topLeftCell="A13">
      <selection activeCell="A26" sqref="A26"/>
    </sheetView>
  </sheetViews>
  <sheetFormatPr defaultColWidth="9.140625" defaultRowHeight="12.75"/>
  <cols>
    <col min="1" max="3" width="3.28125" style="16" customWidth="1"/>
    <col min="4" max="4" width="18.28125" style="16" customWidth="1"/>
    <col min="5" max="5" width="13.28125" style="16" bestFit="1" customWidth="1"/>
    <col min="6" max="6" width="1.57421875" style="16" customWidth="1"/>
    <col min="7" max="7" width="15.140625" style="16" bestFit="1" customWidth="1"/>
    <col min="8" max="8" width="1.57421875" style="16" customWidth="1"/>
    <col min="9" max="9" width="15.7109375" style="16" bestFit="1" customWidth="1"/>
    <col min="10" max="10" width="1.57421875" style="16" customWidth="1"/>
    <col min="11" max="11" width="15.140625" style="16" bestFit="1" customWidth="1"/>
    <col min="12" max="12" width="2.140625" style="16" customWidth="1"/>
    <col min="13" max="13" width="12.28125" style="16" customWidth="1"/>
    <col min="14" max="16384" width="9.140625" style="16" customWidth="1"/>
  </cols>
  <sheetData>
    <row r="1" spans="1:11" ht="19.5" customHeight="1">
      <c r="A1" s="203" t="s">
        <v>0</v>
      </c>
      <c r="B1" s="203"/>
      <c r="C1" s="203"/>
      <c r="D1" s="203"/>
      <c r="E1" s="203"/>
      <c r="F1" s="203"/>
      <c r="G1" s="203"/>
      <c r="H1" s="203"/>
      <c r="I1" s="203"/>
      <c r="J1" s="203"/>
      <c r="K1" s="203"/>
    </row>
    <row r="2" spans="1:11" ht="9.75" customHeight="1">
      <c r="A2" s="204" t="s">
        <v>1</v>
      </c>
      <c r="B2" s="204"/>
      <c r="C2" s="204"/>
      <c r="D2" s="204"/>
      <c r="E2" s="204"/>
      <c r="F2" s="204"/>
      <c r="G2" s="204"/>
      <c r="H2" s="204"/>
      <c r="I2" s="204"/>
      <c r="J2" s="204"/>
      <c r="K2" s="204"/>
    </row>
    <row r="3" spans="1:11" ht="9.75" customHeight="1">
      <c r="A3" s="204" t="s">
        <v>2</v>
      </c>
      <c r="B3" s="204"/>
      <c r="C3" s="204"/>
      <c r="D3" s="204"/>
      <c r="E3" s="204"/>
      <c r="F3" s="204"/>
      <c r="G3" s="204"/>
      <c r="H3" s="204"/>
      <c r="I3" s="204"/>
      <c r="J3" s="204"/>
      <c r="K3" s="204"/>
    </row>
    <row r="4" spans="1:11" ht="19.5" customHeight="1">
      <c r="A4" s="205" t="s">
        <v>209</v>
      </c>
      <c r="B4" s="205"/>
      <c r="C4" s="205"/>
      <c r="D4" s="205"/>
      <c r="E4" s="205"/>
      <c r="F4" s="205"/>
      <c r="G4" s="205"/>
      <c r="H4" s="205"/>
      <c r="I4" s="205"/>
      <c r="J4" s="205"/>
      <c r="K4" s="205"/>
    </row>
    <row r="5" spans="1:11" ht="19.5" customHeight="1" thickBot="1">
      <c r="A5" s="199" t="s">
        <v>3</v>
      </c>
      <c r="B5" s="199"/>
      <c r="C5" s="199"/>
      <c r="D5" s="199"/>
      <c r="E5" s="199"/>
      <c r="F5" s="199"/>
      <c r="G5" s="199"/>
      <c r="H5" s="199"/>
      <c r="I5" s="199"/>
      <c r="J5" s="199"/>
      <c r="K5" s="199"/>
    </row>
    <row r="6" spans="1:11" ht="20.25" customHeight="1">
      <c r="A6" s="200" t="s">
        <v>4</v>
      </c>
      <c r="B6" s="200"/>
      <c r="C6" s="200"/>
      <c r="D6" s="200"/>
      <c r="E6" s="200"/>
      <c r="F6" s="200"/>
      <c r="G6" s="200"/>
      <c r="H6" s="200"/>
      <c r="I6" s="200"/>
      <c r="J6" s="200"/>
      <c r="K6" s="200"/>
    </row>
    <row r="7" spans="1:11" ht="20.25" customHeight="1">
      <c r="A7" s="17"/>
      <c r="B7" s="17"/>
      <c r="C7" s="17"/>
      <c r="D7" s="17"/>
      <c r="E7" s="17"/>
      <c r="F7" s="17"/>
      <c r="G7" s="17"/>
      <c r="H7" s="17"/>
      <c r="I7" s="17"/>
      <c r="J7" s="17"/>
      <c r="K7" s="17"/>
    </row>
    <row r="8" spans="1:11" ht="15" customHeight="1">
      <c r="A8" s="18"/>
      <c r="B8" s="18"/>
      <c r="C8" s="19"/>
      <c r="D8" s="19"/>
      <c r="E8" s="201" t="s">
        <v>5</v>
      </c>
      <c r="F8" s="201"/>
      <c r="G8" s="201"/>
      <c r="H8" s="22"/>
      <c r="I8" s="201" t="s">
        <v>6</v>
      </c>
      <c r="J8" s="201"/>
      <c r="K8" s="201"/>
    </row>
    <row r="9" spans="1:11" ht="48" customHeight="1">
      <c r="A9" s="18"/>
      <c r="B9" s="18"/>
      <c r="C9" s="19"/>
      <c r="D9" s="19"/>
      <c r="E9" s="40" t="s">
        <v>7</v>
      </c>
      <c r="F9" s="41"/>
      <c r="G9" s="41" t="s">
        <v>8</v>
      </c>
      <c r="H9" s="41"/>
      <c r="I9" s="40" t="s">
        <v>9</v>
      </c>
      <c r="J9" s="41"/>
      <c r="K9" s="41" t="s">
        <v>10</v>
      </c>
    </row>
    <row r="10" spans="1:11" ht="15" customHeight="1">
      <c r="A10" s="18"/>
      <c r="B10" s="18"/>
      <c r="C10" s="19"/>
      <c r="D10" s="19"/>
      <c r="E10" s="42">
        <v>40178</v>
      </c>
      <c r="F10" s="43"/>
      <c r="G10" s="42">
        <v>39813</v>
      </c>
      <c r="H10" s="43"/>
      <c r="I10" s="42">
        <f>E10</f>
        <v>40178</v>
      </c>
      <c r="J10" s="43"/>
      <c r="K10" s="43">
        <f>G10</f>
        <v>39813</v>
      </c>
    </row>
    <row r="11" spans="1:11" ht="15" customHeight="1">
      <c r="A11" s="18"/>
      <c r="B11" s="18"/>
      <c r="C11" s="19"/>
      <c r="D11" s="19"/>
      <c r="E11" s="22" t="s">
        <v>11</v>
      </c>
      <c r="F11" s="22"/>
      <c r="G11" s="22" t="s">
        <v>11</v>
      </c>
      <c r="H11" s="22"/>
      <c r="I11" s="22" t="s">
        <v>11</v>
      </c>
      <c r="J11" s="22"/>
      <c r="K11" s="22" t="s">
        <v>11</v>
      </c>
    </row>
    <row r="13" spans="1:11" ht="12.75">
      <c r="A13" s="16" t="s">
        <v>12</v>
      </c>
      <c r="E13" s="45">
        <v>2609</v>
      </c>
      <c r="G13" s="44">
        <v>5208</v>
      </c>
      <c r="I13" s="44">
        <v>13915</v>
      </c>
      <c r="K13" s="44">
        <v>20260</v>
      </c>
    </row>
    <row r="14" spans="5:11" ht="12.75">
      <c r="E14" s="45"/>
      <c r="G14" s="45"/>
      <c r="I14" s="45"/>
      <c r="K14" s="45"/>
    </row>
    <row r="15" spans="1:11" ht="12.75">
      <c r="A15" s="16" t="s">
        <v>13</v>
      </c>
      <c r="E15" s="45">
        <f>-1401-1265-54</f>
        <v>-2720</v>
      </c>
      <c r="G15" s="44">
        <v>-5256</v>
      </c>
      <c r="I15" s="44">
        <f>-7524-5711-54</f>
        <v>-13289</v>
      </c>
      <c r="K15" s="44">
        <v>-20340</v>
      </c>
    </row>
    <row r="16" spans="5:11" ht="12.75">
      <c r="E16" s="45" t="s">
        <v>24</v>
      </c>
      <c r="G16" s="44" t="s">
        <v>24</v>
      </c>
      <c r="I16" s="44"/>
      <c r="K16" s="44" t="s">
        <v>24</v>
      </c>
    </row>
    <row r="17" spans="1:11" ht="12.75">
      <c r="A17" s="16" t="s">
        <v>14</v>
      </c>
      <c r="E17" s="45">
        <f>108+50</f>
        <v>158</v>
      </c>
      <c r="G17" s="44">
        <v>6</v>
      </c>
      <c r="I17" s="44">
        <f>496+50</f>
        <v>546</v>
      </c>
      <c r="K17" s="44">
        <v>1265</v>
      </c>
    </row>
    <row r="18" spans="5:11" ht="12.75">
      <c r="E18" s="112"/>
      <c r="G18" s="46"/>
      <c r="H18" s="47"/>
      <c r="I18" s="46"/>
      <c r="K18" s="46"/>
    </row>
    <row r="19" spans="5:11" ht="12.75">
      <c r="E19" s="45"/>
      <c r="G19" s="44"/>
      <c r="H19" s="47"/>
      <c r="I19" s="44"/>
      <c r="K19" s="44"/>
    </row>
    <row r="20" spans="1:11" ht="12.75">
      <c r="A20" s="16" t="s">
        <v>236</v>
      </c>
      <c r="E20" s="45">
        <f>SUM(E13:E17)</f>
        <v>47</v>
      </c>
      <c r="G20" s="44">
        <f>SUM(G13:G17)</f>
        <v>-42</v>
      </c>
      <c r="H20" s="47"/>
      <c r="I20" s="44">
        <f>SUM(I13:I17)</f>
        <v>1172</v>
      </c>
      <c r="K20" s="44">
        <f>SUM(K13:K17)</f>
        <v>1185</v>
      </c>
    </row>
    <row r="21" spans="5:11" ht="12.75">
      <c r="E21" s="45"/>
      <c r="G21" s="44"/>
      <c r="H21" s="47"/>
      <c r="I21" s="44"/>
      <c r="K21" s="44"/>
    </row>
    <row r="22" spans="1:11" ht="12.75">
      <c r="A22" s="16" t="s">
        <v>15</v>
      </c>
      <c r="E22" s="45">
        <v>0</v>
      </c>
      <c r="G22" s="44">
        <v>-2</v>
      </c>
      <c r="H22" s="47"/>
      <c r="I22" s="44">
        <v>0</v>
      </c>
      <c r="K22" s="44">
        <v>-12</v>
      </c>
    </row>
    <row r="23" spans="5:11" ht="12.75">
      <c r="E23" s="112"/>
      <c r="G23" s="46"/>
      <c r="H23" s="47"/>
      <c r="I23" s="46"/>
      <c r="K23" s="46"/>
    </row>
    <row r="24" spans="5:11" ht="12.75">
      <c r="E24" s="45"/>
      <c r="G24" s="44"/>
      <c r="H24" s="47"/>
      <c r="I24" s="44"/>
      <c r="K24" s="44"/>
    </row>
    <row r="25" spans="1:11" ht="12.75">
      <c r="A25" s="16" t="s">
        <v>238</v>
      </c>
      <c r="E25" s="45">
        <f>SUM(E20:E22)</f>
        <v>47</v>
      </c>
      <c r="G25" s="44">
        <f>SUM(G20:G22)</f>
        <v>-44</v>
      </c>
      <c r="H25" s="47"/>
      <c r="I25" s="44">
        <f>SUM(I20:I22)</f>
        <v>1172</v>
      </c>
      <c r="K25" s="44">
        <f>SUM(K20:K22)</f>
        <v>1173</v>
      </c>
    </row>
    <row r="26" spans="5:11" ht="12.75">
      <c r="E26" s="45"/>
      <c r="G26" s="44"/>
      <c r="H26" s="47"/>
      <c r="I26" s="44"/>
      <c r="K26" s="44"/>
    </row>
    <row r="27" spans="1:11" ht="12.75">
      <c r="A27" s="16" t="s">
        <v>16</v>
      </c>
      <c r="E27" s="45">
        <v>-165</v>
      </c>
      <c r="G27" s="44">
        <v>9</v>
      </c>
      <c r="H27" s="47"/>
      <c r="I27" s="44">
        <v>-296</v>
      </c>
      <c r="K27" s="44">
        <v>-330</v>
      </c>
    </row>
    <row r="28" spans="5:11" ht="12.75">
      <c r="E28" s="112"/>
      <c r="G28" s="46"/>
      <c r="H28" s="47"/>
      <c r="I28" s="46"/>
      <c r="K28" s="46"/>
    </row>
    <row r="29" spans="5:11" ht="12.75">
      <c r="E29" s="45"/>
      <c r="G29" s="44"/>
      <c r="H29" s="47"/>
      <c r="I29" s="44"/>
      <c r="K29" s="44"/>
    </row>
    <row r="30" spans="1:11" s="47" customFormat="1" ht="13.5" thickBot="1">
      <c r="A30" s="47" t="s">
        <v>237</v>
      </c>
      <c r="E30" s="113">
        <f>SUM(E25:E27)</f>
        <v>-118</v>
      </c>
      <c r="G30" s="48">
        <f>SUM(G25:G27)</f>
        <v>-35</v>
      </c>
      <c r="I30" s="48">
        <f>SUM(I25:I27)</f>
        <v>876</v>
      </c>
      <c r="K30" s="48">
        <f>SUM(K25:K27)</f>
        <v>843</v>
      </c>
    </row>
    <row r="31" spans="5:11" s="47" customFormat="1" ht="13.5" thickTop="1">
      <c r="E31" s="114"/>
      <c r="G31" s="49"/>
      <c r="I31" s="49"/>
      <c r="K31" s="49"/>
    </row>
    <row r="32" ht="12.75">
      <c r="H32" s="47"/>
    </row>
    <row r="33" spans="1:8" ht="12.75">
      <c r="A33" s="16" t="s">
        <v>124</v>
      </c>
      <c r="H33" s="47"/>
    </row>
    <row r="34" spans="1:11" ht="12.75">
      <c r="A34" s="16" t="s">
        <v>125</v>
      </c>
      <c r="E34" s="50">
        <f>E30</f>
        <v>-118</v>
      </c>
      <c r="G34" s="44">
        <f>G30</f>
        <v>-35</v>
      </c>
      <c r="H34" s="47"/>
      <c r="I34" s="50">
        <f>I30</f>
        <v>876</v>
      </c>
      <c r="K34" s="44">
        <f>K30</f>
        <v>843</v>
      </c>
    </row>
    <row r="35" ht="12.75">
      <c r="H35" s="47"/>
    </row>
    <row r="36" spans="1:8" ht="12.75">
      <c r="A36" s="16" t="s">
        <v>182</v>
      </c>
      <c r="H36" s="47"/>
    </row>
    <row r="37" spans="1:11" ht="12.75">
      <c r="A37" s="16" t="s">
        <v>17</v>
      </c>
      <c r="B37" s="16" t="s">
        <v>18</v>
      </c>
      <c r="E37" s="51">
        <f>Notes!F177</f>
        <v>-0.15574818819134803</v>
      </c>
      <c r="G37" s="51">
        <f>+Notes!G177</f>
        <v>-0.04606997329966171</v>
      </c>
      <c r="H37" s="47"/>
      <c r="I37" s="51">
        <f>Notes!I177</f>
        <v>1.1521247813334385</v>
      </c>
      <c r="K37" s="51">
        <f>+Notes!J177</f>
        <v>1.12</v>
      </c>
    </row>
    <row r="38" ht="12.75">
      <c r="H38" s="47"/>
    </row>
    <row r="39" spans="1:11" s="15" customFormat="1" ht="12.75">
      <c r="A39" s="15" t="s">
        <v>19</v>
      </c>
      <c r="B39" s="15" t="s">
        <v>20</v>
      </c>
      <c r="E39" s="52" t="s">
        <v>217</v>
      </c>
      <c r="F39" s="30"/>
      <c r="G39" s="52" t="s">
        <v>217</v>
      </c>
      <c r="H39" s="30"/>
      <c r="I39" s="52" t="s">
        <v>217</v>
      </c>
      <c r="J39" s="30"/>
      <c r="K39" s="52" t="s">
        <v>217</v>
      </c>
    </row>
    <row r="40" s="15" customFormat="1" ht="12.75"/>
    <row r="41" spans="3:10" ht="12.75">
      <c r="C41" s="15"/>
      <c r="E41" s="44"/>
      <c r="F41" s="44"/>
      <c r="G41" s="44"/>
      <c r="H41" s="44"/>
      <c r="J41" s="44"/>
    </row>
    <row r="42" spans="3:10" ht="12.75">
      <c r="C42" s="15"/>
      <c r="E42" s="44"/>
      <c r="F42" s="44"/>
      <c r="G42" s="44"/>
      <c r="H42" s="44"/>
      <c r="J42" s="44"/>
    </row>
    <row r="43" spans="1:11" ht="12.75">
      <c r="A43" s="198" t="s">
        <v>21</v>
      </c>
      <c r="B43" s="198"/>
      <c r="C43" s="198"/>
      <c r="D43" s="198"/>
      <c r="E43" s="198"/>
      <c r="F43" s="198"/>
      <c r="G43" s="198"/>
      <c r="H43" s="198"/>
      <c r="I43" s="198"/>
      <c r="J43" s="198"/>
      <c r="K43" s="198"/>
    </row>
    <row r="44" spans="1:11" ht="12.75">
      <c r="A44" s="202" t="s">
        <v>210</v>
      </c>
      <c r="B44" s="202"/>
      <c r="C44" s="202"/>
      <c r="D44" s="202"/>
      <c r="E44" s="202"/>
      <c r="F44" s="202"/>
      <c r="G44" s="202"/>
      <c r="H44" s="202"/>
      <c r="I44" s="202"/>
      <c r="J44" s="202"/>
      <c r="K44" s="202"/>
    </row>
    <row r="45" spans="1:11" ht="15.75" customHeight="1">
      <c r="A45" s="198" t="s">
        <v>169</v>
      </c>
      <c r="B45" s="198"/>
      <c r="C45" s="198"/>
      <c r="D45" s="198"/>
      <c r="E45" s="198"/>
      <c r="F45" s="198"/>
      <c r="G45" s="198"/>
      <c r="H45" s="198"/>
      <c r="I45" s="198"/>
      <c r="J45" s="198"/>
      <c r="K45" s="198"/>
    </row>
  </sheetData>
  <sheetProtection/>
  <mergeCells count="11">
    <mergeCell ref="A1:K1"/>
    <mergeCell ref="A2:K2"/>
    <mergeCell ref="A3:K3"/>
    <mergeCell ref="A4:K4"/>
    <mergeCell ref="A45:K45"/>
    <mergeCell ref="A5:K5"/>
    <mergeCell ref="A6:K6"/>
    <mergeCell ref="E8:G8"/>
    <mergeCell ref="I8:K8"/>
    <mergeCell ref="A44:K44"/>
    <mergeCell ref="A43:K43"/>
  </mergeCells>
  <printOptions horizontalCentered="1"/>
  <pageMargins left="0.5118110236220472" right="0.5118110236220472" top="0.984251968503937" bottom="0.984251968503937" header="0.5118110236220472" footer="0.5118110236220472"/>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pageSetUpPr fitToPage="1"/>
  </sheetPr>
  <dimension ref="A1:I58"/>
  <sheetViews>
    <sheetView zoomScalePageLayoutView="0" workbookViewId="0" topLeftCell="A37">
      <selection activeCell="C25" sqref="C25"/>
    </sheetView>
  </sheetViews>
  <sheetFormatPr defaultColWidth="9.140625" defaultRowHeight="12.75"/>
  <cols>
    <col min="1" max="2" width="3.28125" style="16" customWidth="1"/>
    <col min="3" max="3" width="43.57421875" style="16" customWidth="1"/>
    <col min="4" max="4" width="17.7109375" style="16" customWidth="1"/>
    <col min="5" max="5" width="2.00390625" style="16" customWidth="1"/>
    <col min="6" max="6" width="17.7109375" style="16" customWidth="1"/>
    <col min="7" max="16384" width="9.140625" style="16" customWidth="1"/>
  </cols>
  <sheetData>
    <row r="1" spans="1:6" ht="19.5" customHeight="1">
      <c r="A1" s="203" t="s">
        <v>0</v>
      </c>
      <c r="B1" s="203"/>
      <c r="C1" s="203"/>
      <c r="D1" s="203"/>
      <c r="E1" s="203"/>
      <c r="F1" s="203"/>
    </row>
    <row r="2" spans="1:6" ht="9.75" customHeight="1">
      <c r="A2" s="204" t="s">
        <v>1</v>
      </c>
      <c r="B2" s="204"/>
      <c r="C2" s="204"/>
      <c r="D2" s="204"/>
      <c r="E2" s="204"/>
      <c r="F2" s="204"/>
    </row>
    <row r="3" spans="1:6" ht="9.75" customHeight="1">
      <c r="A3" s="204" t="s">
        <v>2</v>
      </c>
      <c r="B3" s="204"/>
      <c r="C3" s="204"/>
      <c r="D3" s="204"/>
      <c r="E3" s="204"/>
      <c r="F3" s="204"/>
    </row>
    <row r="4" spans="1:6" ht="19.5" customHeight="1">
      <c r="A4" s="205" t="str">
        <f>'Income Statement'!A4:K4</f>
        <v>Quarterly report on consolidated results for the 4th quarter ended 31.12.2009</v>
      </c>
      <c r="B4" s="205"/>
      <c r="C4" s="205"/>
      <c r="D4" s="205"/>
      <c r="E4" s="205"/>
      <c r="F4" s="205"/>
    </row>
    <row r="5" spans="1:6" ht="19.5" customHeight="1" thickBot="1">
      <c r="A5" s="207" t="s">
        <v>22</v>
      </c>
      <c r="B5" s="207"/>
      <c r="C5" s="207"/>
      <c r="D5" s="207"/>
      <c r="E5" s="207"/>
      <c r="F5" s="207"/>
    </row>
    <row r="6" spans="1:6" s="15" customFormat="1" ht="20.25" customHeight="1">
      <c r="A6" s="200" t="s">
        <v>211</v>
      </c>
      <c r="B6" s="200"/>
      <c r="C6" s="200"/>
      <c r="D6" s="200"/>
      <c r="E6" s="200"/>
      <c r="F6" s="200"/>
    </row>
    <row r="7" spans="1:6" ht="7.5" customHeight="1">
      <c r="A7" s="53"/>
      <c r="B7" s="53"/>
      <c r="C7" s="53"/>
      <c r="D7" s="53"/>
      <c r="E7" s="53"/>
      <c r="F7" s="53"/>
    </row>
    <row r="8" spans="1:6" ht="36.75" customHeight="1">
      <c r="A8" s="18"/>
      <c r="B8" s="19"/>
      <c r="C8" s="19"/>
      <c r="D8" s="41" t="s">
        <v>23</v>
      </c>
      <c r="E8" s="41"/>
      <c r="F8" s="40" t="s">
        <v>192</v>
      </c>
    </row>
    <row r="9" spans="1:6" ht="15" customHeight="1">
      <c r="A9" s="18"/>
      <c r="B9" s="19"/>
      <c r="C9" s="19"/>
      <c r="D9" s="43">
        <f>'Income Statement'!E10</f>
        <v>40178</v>
      </c>
      <c r="E9" s="43"/>
      <c r="F9" s="43">
        <f>+'Income Statement'!G10</f>
        <v>39813</v>
      </c>
    </row>
    <row r="10" spans="1:6" ht="15" customHeight="1">
      <c r="A10" s="18"/>
      <c r="B10" s="19"/>
      <c r="C10" s="19"/>
      <c r="D10" s="22" t="s">
        <v>11</v>
      </c>
      <c r="E10" s="22"/>
      <c r="F10" s="22" t="s">
        <v>11</v>
      </c>
    </row>
    <row r="11" spans="1:6" ht="15" customHeight="1">
      <c r="A11" s="18"/>
      <c r="B11" s="78" t="s">
        <v>159</v>
      </c>
      <c r="C11" s="19"/>
      <c r="D11" s="22"/>
      <c r="E11" s="22"/>
      <c r="F11" s="22"/>
    </row>
    <row r="12" spans="1:6" ht="15" customHeight="1">
      <c r="A12" s="18"/>
      <c r="B12" s="78" t="s">
        <v>160</v>
      </c>
      <c r="C12" s="19"/>
      <c r="D12" s="22"/>
      <c r="E12" s="22"/>
      <c r="F12" s="22"/>
    </row>
    <row r="13" spans="1:6" ht="15" customHeight="1">
      <c r="A13" s="18" t="s">
        <v>24</v>
      </c>
      <c r="B13" s="19" t="s">
        <v>25</v>
      </c>
      <c r="C13" s="19"/>
      <c r="D13" s="103">
        <v>2207</v>
      </c>
      <c r="E13" s="55"/>
      <c r="F13" s="54">
        <v>2469</v>
      </c>
    </row>
    <row r="14" spans="1:6" ht="15" customHeight="1">
      <c r="A14" s="18" t="s">
        <v>24</v>
      </c>
      <c r="B14" s="19" t="s">
        <v>26</v>
      </c>
      <c r="C14" s="19"/>
      <c r="D14" s="103">
        <v>17</v>
      </c>
      <c r="E14" s="55"/>
      <c r="F14" s="54">
        <v>643</v>
      </c>
    </row>
    <row r="15" spans="1:6" ht="15" customHeight="1">
      <c r="A15" s="18"/>
      <c r="B15" s="19" t="s">
        <v>222</v>
      </c>
      <c r="C15" s="19"/>
      <c r="D15" s="103">
        <v>0</v>
      </c>
      <c r="E15" s="55"/>
      <c r="F15" s="54">
        <v>10</v>
      </c>
    </row>
    <row r="16" spans="1:6" ht="15" customHeight="1">
      <c r="A16" s="18"/>
      <c r="B16" s="19" t="s">
        <v>173</v>
      </c>
      <c r="C16" s="19"/>
      <c r="D16" s="103">
        <v>0</v>
      </c>
      <c r="E16" s="55"/>
      <c r="F16" s="54">
        <v>890</v>
      </c>
    </row>
    <row r="17" spans="1:6" ht="15" customHeight="1">
      <c r="A17" s="18"/>
      <c r="B17" s="19" t="s">
        <v>113</v>
      </c>
      <c r="C17" s="19"/>
      <c r="D17" s="103">
        <v>146</v>
      </c>
      <c r="E17" s="55"/>
      <c r="F17" s="54">
        <v>146</v>
      </c>
    </row>
    <row r="18" spans="1:6" ht="15" customHeight="1">
      <c r="A18" s="18"/>
      <c r="B18" s="19"/>
      <c r="C18" s="19"/>
      <c r="D18" s="103"/>
      <c r="E18" s="55"/>
      <c r="F18" s="54"/>
    </row>
    <row r="19" spans="1:6" ht="15" customHeight="1">
      <c r="A19" s="18" t="s">
        <v>24</v>
      </c>
      <c r="B19" s="78" t="s">
        <v>27</v>
      </c>
      <c r="C19" s="19"/>
      <c r="D19" s="103"/>
      <c r="E19" s="55"/>
      <c r="F19" s="54"/>
    </row>
    <row r="20" spans="1:6" ht="15" customHeight="1">
      <c r="A20" s="18"/>
      <c r="B20" s="19"/>
      <c r="C20" s="56" t="s">
        <v>28</v>
      </c>
      <c r="D20" s="104">
        <v>2650</v>
      </c>
      <c r="E20" s="55"/>
      <c r="F20" s="57">
        <v>3479</v>
      </c>
    </row>
    <row r="21" spans="1:6" ht="15" customHeight="1">
      <c r="A21" s="18"/>
      <c r="B21" s="19"/>
      <c r="C21" s="56" t="s">
        <v>29</v>
      </c>
      <c r="D21" s="105">
        <v>1155</v>
      </c>
      <c r="E21" s="55"/>
      <c r="F21" s="58">
        <v>2648</v>
      </c>
    </row>
    <row r="22" spans="1:6" ht="15" customHeight="1">
      <c r="A22" s="18"/>
      <c r="B22" s="19"/>
      <c r="C22" s="56" t="s">
        <v>30</v>
      </c>
      <c r="D22" s="105">
        <f>50-30+1252</f>
        <v>1272</v>
      </c>
      <c r="E22" s="55"/>
      <c r="F22" s="58">
        <v>1202</v>
      </c>
    </row>
    <row r="23" spans="1:6" ht="15" customHeight="1">
      <c r="A23" s="18"/>
      <c r="B23" s="19"/>
      <c r="C23" s="56" t="s">
        <v>240</v>
      </c>
      <c r="D23" s="105">
        <v>550</v>
      </c>
      <c r="E23" s="55"/>
      <c r="F23" s="58">
        <v>0</v>
      </c>
    </row>
    <row r="24" spans="1:6" ht="15" customHeight="1">
      <c r="A24" s="18"/>
      <c r="B24" s="19"/>
      <c r="C24" s="56" t="s">
        <v>245</v>
      </c>
      <c r="D24" s="105">
        <v>200</v>
      </c>
      <c r="E24" s="55"/>
      <c r="F24" s="58">
        <v>600</v>
      </c>
    </row>
    <row r="25" spans="1:6" ht="15" customHeight="1">
      <c r="A25" s="18"/>
      <c r="B25" s="19"/>
      <c r="C25" s="56" t="s">
        <v>31</v>
      </c>
      <c r="D25" s="106">
        <v>3453</v>
      </c>
      <c r="E25" s="55"/>
      <c r="F25" s="59">
        <v>1617</v>
      </c>
    </row>
    <row r="26" spans="1:6" ht="15" customHeight="1">
      <c r="A26" s="18"/>
      <c r="B26" s="19"/>
      <c r="C26" s="56"/>
      <c r="D26" s="107">
        <f>SUM(D20:D25)</f>
        <v>9280</v>
      </c>
      <c r="E26" s="55"/>
      <c r="F26" s="60">
        <f>SUM(F20:F25)</f>
        <v>9546</v>
      </c>
    </row>
    <row r="27" spans="1:6" ht="15" customHeight="1">
      <c r="A27" s="18"/>
      <c r="B27" s="19"/>
      <c r="C27" s="56"/>
      <c r="D27" s="103"/>
      <c r="E27" s="55"/>
      <c r="F27" s="54"/>
    </row>
    <row r="28" spans="1:6" ht="15" customHeight="1" thickBot="1">
      <c r="A28" s="18"/>
      <c r="B28" s="78" t="s">
        <v>161</v>
      </c>
      <c r="C28" s="56"/>
      <c r="D28" s="108">
        <f>D13+D14+D16+D17+D26</f>
        <v>11650</v>
      </c>
      <c r="E28" s="55"/>
      <c r="F28" s="62">
        <f>F13+F14+F16+F17+F26+F15</f>
        <v>13704</v>
      </c>
    </row>
    <row r="29" spans="1:6" ht="15" customHeight="1" thickTop="1">
      <c r="A29" s="18"/>
      <c r="B29" s="78"/>
      <c r="C29" s="56"/>
      <c r="D29" s="103"/>
      <c r="E29" s="55"/>
      <c r="F29" s="54"/>
    </row>
    <row r="30" spans="1:6" ht="15" customHeight="1">
      <c r="A30" s="18"/>
      <c r="B30" s="79" t="s">
        <v>162</v>
      </c>
      <c r="C30" s="56"/>
      <c r="D30" s="103"/>
      <c r="E30" s="55"/>
      <c r="F30" s="54"/>
    </row>
    <row r="31" spans="1:6" ht="15" customHeight="1">
      <c r="A31" s="18"/>
      <c r="B31" s="79"/>
      <c r="C31" s="56"/>
      <c r="D31" s="103"/>
      <c r="E31" s="55"/>
      <c r="F31" s="54"/>
    </row>
    <row r="32" spans="1:6" ht="15" customHeight="1">
      <c r="A32" s="18"/>
      <c r="B32" s="70" t="s">
        <v>163</v>
      </c>
      <c r="C32" s="80"/>
      <c r="D32" s="103"/>
      <c r="E32" s="55"/>
      <c r="F32" s="54"/>
    </row>
    <row r="33" spans="1:6" ht="15" customHeight="1">
      <c r="A33" s="18"/>
      <c r="B33" s="70" t="s">
        <v>164</v>
      </c>
      <c r="C33" s="80"/>
      <c r="D33" s="103"/>
      <c r="E33" s="55"/>
      <c r="F33" s="54"/>
    </row>
    <row r="34" spans="1:6" ht="15" customHeight="1">
      <c r="A34" s="18"/>
      <c r="B34" s="63" t="s">
        <v>35</v>
      </c>
      <c r="D34" s="103">
        <f>'Statement of Changes in Equity'!E22</f>
        <v>7603</v>
      </c>
      <c r="E34" s="55"/>
      <c r="F34" s="54">
        <v>7603</v>
      </c>
    </row>
    <row r="35" spans="1:6" ht="15" customHeight="1">
      <c r="A35" s="18"/>
      <c r="B35" s="63" t="s">
        <v>36</v>
      </c>
      <c r="C35" s="19"/>
      <c r="D35" s="103"/>
      <c r="E35" s="55"/>
      <c r="F35" s="54"/>
    </row>
    <row r="36" spans="1:6" ht="15" customHeight="1">
      <c r="A36" s="18"/>
      <c r="B36" s="19"/>
      <c r="C36" s="56" t="s">
        <v>37</v>
      </c>
      <c r="D36" s="103">
        <f>'Statement of Changes in Equity'!G22</f>
        <v>5577</v>
      </c>
      <c r="E36" s="55"/>
      <c r="F36" s="54">
        <v>5577</v>
      </c>
    </row>
    <row r="37" spans="1:6" ht="15" customHeight="1">
      <c r="A37" s="18"/>
      <c r="B37" s="19"/>
      <c r="C37" s="56" t="s">
        <v>38</v>
      </c>
      <c r="D37" s="103">
        <f>'Statement of Changes in Equity'!K22</f>
        <v>0</v>
      </c>
      <c r="E37" s="55"/>
      <c r="F37" s="54">
        <v>57</v>
      </c>
    </row>
    <row r="38" spans="1:6" ht="15" customHeight="1">
      <c r="A38" s="18"/>
      <c r="B38" s="19"/>
      <c r="C38" s="56" t="s">
        <v>39</v>
      </c>
      <c r="D38" s="109">
        <f>'Statement of Changes in Equity'!M22</f>
        <v>-2834</v>
      </c>
      <c r="E38" s="55"/>
      <c r="F38" s="64">
        <v>-3711</v>
      </c>
    </row>
    <row r="39" spans="1:6" ht="15" customHeight="1">
      <c r="A39" s="18"/>
      <c r="B39" s="78" t="s">
        <v>126</v>
      </c>
      <c r="C39" s="56"/>
      <c r="D39" s="103">
        <f>SUM(D34:D38)</f>
        <v>10346</v>
      </c>
      <c r="E39" s="55"/>
      <c r="F39" s="54">
        <f>SUM(F34:F38)</f>
        <v>9526</v>
      </c>
    </row>
    <row r="40" spans="1:6" ht="15" customHeight="1">
      <c r="A40" s="18"/>
      <c r="B40" s="19"/>
      <c r="C40" s="56"/>
      <c r="D40" s="103"/>
      <c r="E40" s="55"/>
      <c r="F40" s="54"/>
    </row>
    <row r="41" spans="1:6" ht="15" customHeight="1">
      <c r="A41" s="18"/>
      <c r="B41" s="78" t="s">
        <v>165</v>
      </c>
      <c r="C41" s="56"/>
      <c r="D41" s="103"/>
      <c r="E41" s="55"/>
      <c r="F41" s="54"/>
    </row>
    <row r="42" spans="1:6" ht="15" customHeight="1">
      <c r="A42" s="18"/>
      <c r="B42" s="19" t="s">
        <v>176</v>
      </c>
      <c r="C42" s="19"/>
      <c r="D42" s="103">
        <v>125</v>
      </c>
      <c r="E42" s="55"/>
      <c r="F42" s="54">
        <v>125</v>
      </c>
    </row>
    <row r="43" spans="1:6" ht="15" customHeight="1">
      <c r="A43" s="18"/>
      <c r="B43" s="19"/>
      <c r="C43" s="19"/>
      <c r="D43" s="103"/>
      <c r="E43" s="55"/>
      <c r="F43" s="54"/>
    </row>
    <row r="44" spans="1:6" ht="15" customHeight="1">
      <c r="A44" s="18"/>
      <c r="B44" s="78" t="s">
        <v>32</v>
      </c>
      <c r="C44" s="19"/>
      <c r="D44" s="109"/>
      <c r="E44" s="55"/>
      <c r="F44" s="64"/>
    </row>
    <row r="45" spans="1:6" ht="15" customHeight="1">
      <c r="A45" s="18"/>
      <c r="B45" s="19"/>
      <c r="C45" s="56" t="s">
        <v>33</v>
      </c>
      <c r="D45" s="105">
        <v>436</v>
      </c>
      <c r="E45" s="55"/>
      <c r="F45" s="58">
        <v>1809</v>
      </c>
    </row>
    <row r="46" spans="1:7" ht="15" customHeight="1">
      <c r="A46" s="18"/>
      <c r="B46" s="19"/>
      <c r="C46" s="56" t="s">
        <v>34</v>
      </c>
      <c r="D46" s="105">
        <f>134+295+24</f>
        <v>453</v>
      </c>
      <c r="E46" s="55"/>
      <c r="F46" s="58">
        <v>2144</v>
      </c>
      <c r="G46" s="16" t="s">
        <v>24</v>
      </c>
    </row>
    <row r="47" spans="1:6" ht="15" customHeight="1">
      <c r="A47" s="18"/>
      <c r="B47" s="19"/>
      <c r="C47" s="56" t="s">
        <v>152</v>
      </c>
      <c r="D47" s="105">
        <v>290</v>
      </c>
      <c r="E47" s="55"/>
      <c r="F47" s="61">
        <v>100</v>
      </c>
    </row>
    <row r="48" spans="1:6" ht="15" customHeight="1">
      <c r="A48" s="18"/>
      <c r="B48" s="78" t="s">
        <v>166</v>
      </c>
      <c r="C48" s="19"/>
      <c r="D48" s="107">
        <f>SUM(D45:D47)</f>
        <v>1179</v>
      </c>
      <c r="E48" s="55"/>
      <c r="F48" s="60">
        <f>SUM(F45:F47)</f>
        <v>4053</v>
      </c>
    </row>
    <row r="49" spans="1:6" ht="15" customHeight="1">
      <c r="A49" s="18"/>
      <c r="B49" s="78"/>
      <c r="C49" s="19"/>
      <c r="D49" s="103"/>
      <c r="E49" s="55"/>
      <c r="F49" s="54"/>
    </row>
    <row r="50" spans="1:6" ht="15" customHeight="1">
      <c r="A50" s="18"/>
      <c r="B50" s="78" t="s">
        <v>167</v>
      </c>
      <c r="C50" s="19"/>
      <c r="D50" s="103">
        <f>D42+D48</f>
        <v>1304</v>
      </c>
      <c r="E50" s="55"/>
      <c r="F50" s="54">
        <f>F42+F48</f>
        <v>4178</v>
      </c>
    </row>
    <row r="51" spans="1:6" ht="15" customHeight="1">
      <c r="A51" s="18"/>
      <c r="B51" s="19"/>
      <c r="C51" s="19"/>
      <c r="D51" s="103"/>
      <c r="E51" s="55"/>
      <c r="F51" s="54"/>
    </row>
    <row r="52" spans="1:6" ht="15" customHeight="1" thickBot="1">
      <c r="A52" s="18"/>
      <c r="B52" s="78" t="s">
        <v>168</v>
      </c>
      <c r="C52" s="19"/>
      <c r="D52" s="108">
        <f>D39+D50</f>
        <v>11650</v>
      </c>
      <c r="E52" s="55"/>
      <c r="F52" s="62">
        <f>F39+F50</f>
        <v>13704</v>
      </c>
    </row>
    <row r="53" spans="1:6" ht="15" customHeight="1" thickTop="1">
      <c r="A53" s="18"/>
      <c r="B53" s="19" t="s">
        <v>127</v>
      </c>
      <c r="C53" s="19"/>
      <c r="D53" s="110"/>
      <c r="E53" s="55"/>
      <c r="F53" s="55"/>
    </row>
    <row r="54" spans="1:6" ht="15" customHeight="1" thickBot="1">
      <c r="A54" s="18"/>
      <c r="B54" s="16" t="s">
        <v>128</v>
      </c>
      <c r="D54" s="111">
        <f>D39/7602.9*10</f>
        <v>13.607965381630693</v>
      </c>
      <c r="E54" s="66"/>
      <c r="F54" s="65">
        <f>F39/7602.9*10</f>
        <v>12.529429559773245</v>
      </c>
    </row>
    <row r="55" spans="4:5" ht="7.5" customHeight="1" thickTop="1">
      <c r="D55" s="67" t="s">
        <v>24</v>
      </c>
      <c r="E55" s="68"/>
    </row>
    <row r="56" spans="1:9" ht="12.75">
      <c r="A56" s="198" t="s">
        <v>40</v>
      </c>
      <c r="B56" s="198"/>
      <c r="C56" s="198"/>
      <c r="D56" s="198"/>
      <c r="E56" s="198"/>
      <c r="F56" s="198"/>
      <c r="G56" s="198"/>
      <c r="H56" s="39"/>
      <c r="I56" s="39"/>
    </row>
    <row r="57" spans="1:9" ht="12.75">
      <c r="A57" s="202" t="str">
        <f>'Income Statement'!A44:K44</f>
        <v>the Annual Audited Financial Report for the year ended 31 December 2008 and </v>
      </c>
      <c r="B57" s="202"/>
      <c r="C57" s="202"/>
      <c r="D57" s="202"/>
      <c r="E57" s="202"/>
      <c r="F57" s="202"/>
      <c r="G57" s="202"/>
      <c r="H57" s="39"/>
      <c r="I57" s="39"/>
    </row>
    <row r="58" spans="1:7" ht="12.75">
      <c r="A58" s="206" t="str">
        <f>'Income Statement'!A45:K45</f>
        <v> the accompanying explanatory notes attached to the interim financial statements)</v>
      </c>
      <c r="B58" s="206"/>
      <c r="C58" s="206"/>
      <c r="D58" s="206"/>
      <c r="E58" s="206"/>
      <c r="F58" s="206"/>
      <c r="G58" s="206"/>
    </row>
  </sheetData>
  <sheetProtection/>
  <mergeCells count="9">
    <mergeCell ref="A58:G58"/>
    <mergeCell ref="A56:G56"/>
    <mergeCell ref="A5:F5"/>
    <mergeCell ref="A6:F6"/>
    <mergeCell ref="A57:G57"/>
    <mergeCell ref="A1:F1"/>
    <mergeCell ref="A2:F2"/>
    <mergeCell ref="A3:F3"/>
    <mergeCell ref="A4:F4"/>
  </mergeCells>
  <printOptions horizontalCentered="1"/>
  <pageMargins left="0.5118110236220472" right="0.5118110236220472" top="0.5118110236220472" bottom="0.5118110236220472" header="0.5118110236220472" footer="0.5118110236220472"/>
  <pageSetup fitToHeight="1" fitToWidth="1" horizontalDpi="600" verticalDpi="600" orientation="portrait" paperSize="9" scale="91" r:id="rId1"/>
</worksheet>
</file>

<file path=xl/worksheets/sheet3.xml><?xml version="1.0" encoding="utf-8"?>
<worksheet xmlns="http://schemas.openxmlformats.org/spreadsheetml/2006/main" xmlns:r="http://schemas.openxmlformats.org/officeDocument/2006/relationships">
  <dimension ref="A1:O41"/>
  <sheetViews>
    <sheetView zoomScalePageLayoutView="0" workbookViewId="0" topLeftCell="A7">
      <selection activeCell="M19" sqref="M19"/>
    </sheetView>
  </sheetViews>
  <sheetFormatPr defaultColWidth="9.140625" defaultRowHeight="12.75"/>
  <cols>
    <col min="1" max="3" width="3.28125" style="1" customWidth="1"/>
    <col min="4" max="4" width="20.421875" style="1" customWidth="1"/>
    <col min="5" max="5" width="13.57421875" style="1" customWidth="1"/>
    <col min="6" max="6" width="1.57421875" style="1" customWidth="1"/>
    <col min="7" max="7" width="13.57421875" style="1" customWidth="1"/>
    <col min="8" max="8" width="1.57421875" style="1" customWidth="1"/>
    <col min="9" max="9" width="12.7109375" style="1" customWidth="1"/>
    <col min="10" max="10" width="1.57421875" style="1" customWidth="1"/>
    <col min="11" max="11" width="12.7109375" style="1" customWidth="1"/>
    <col min="12" max="12" width="1.57421875" style="1" customWidth="1"/>
    <col min="13" max="13" width="13.57421875" style="1" customWidth="1"/>
    <col min="14" max="14" width="1.421875" style="1" customWidth="1"/>
    <col min="15" max="15" width="11.57421875" style="1" customWidth="1"/>
    <col min="16" max="16384" width="9.140625" style="1" customWidth="1"/>
  </cols>
  <sheetData>
    <row r="1" spans="1:15" ht="19.5" customHeight="1">
      <c r="A1" s="208" t="s">
        <v>0</v>
      </c>
      <c r="B1" s="208"/>
      <c r="C1" s="208"/>
      <c r="D1" s="208"/>
      <c r="E1" s="208"/>
      <c r="F1" s="208"/>
      <c r="G1" s="208"/>
      <c r="H1" s="208"/>
      <c r="I1" s="208"/>
      <c r="J1" s="208"/>
      <c r="K1" s="208"/>
      <c r="L1" s="208"/>
      <c r="M1" s="208"/>
      <c r="N1" s="208"/>
      <c r="O1" s="208"/>
    </row>
    <row r="2" spans="1:15" ht="9.75" customHeight="1">
      <c r="A2" s="209" t="s">
        <v>1</v>
      </c>
      <c r="B2" s="209"/>
      <c r="C2" s="209"/>
      <c r="D2" s="209"/>
      <c r="E2" s="209"/>
      <c r="F2" s="209"/>
      <c r="G2" s="209"/>
      <c r="H2" s="209"/>
      <c r="I2" s="209"/>
      <c r="J2" s="209"/>
      <c r="K2" s="209"/>
      <c r="L2" s="209"/>
      <c r="M2" s="209"/>
      <c r="N2" s="209"/>
      <c r="O2" s="209"/>
    </row>
    <row r="3" spans="1:15" ht="9.75" customHeight="1">
      <c r="A3" s="209" t="s">
        <v>2</v>
      </c>
      <c r="B3" s="209"/>
      <c r="C3" s="209"/>
      <c r="D3" s="209"/>
      <c r="E3" s="209"/>
      <c r="F3" s="209"/>
      <c r="G3" s="209"/>
      <c r="H3" s="209"/>
      <c r="I3" s="209"/>
      <c r="J3" s="209"/>
      <c r="K3" s="209"/>
      <c r="L3" s="209"/>
      <c r="M3" s="209"/>
      <c r="N3" s="209"/>
      <c r="O3" s="209"/>
    </row>
    <row r="4" spans="1:15" ht="19.5" customHeight="1">
      <c r="A4" s="210" t="str">
        <f>'Income Statement'!A4:K4</f>
        <v>Quarterly report on consolidated results for the 4th quarter ended 31.12.2009</v>
      </c>
      <c r="B4" s="210"/>
      <c r="C4" s="210"/>
      <c r="D4" s="210"/>
      <c r="E4" s="210"/>
      <c r="F4" s="210"/>
      <c r="G4" s="210"/>
      <c r="H4" s="210"/>
      <c r="I4" s="210"/>
      <c r="J4" s="210"/>
      <c r="K4" s="210"/>
      <c r="L4" s="210"/>
      <c r="M4" s="210"/>
      <c r="N4" s="210"/>
      <c r="O4" s="210"/>
    </row>
    <row r="5" spans="1:15" ht="19.5" customHeight="1" thickBot="1">
      <c r="A5" s="199" t="s">
        <v>41</v>
      </c>
      <c r="B5" s="199"/>
      <c r="C5" s="199"/>
      <c r="D5" s="199"/>
      <c r="E5" s="199"/>
      <c r="F5" s="199"/>
      <c r="G5" s="199"/>
      <c r="H5" s="199"/>
      <c r="I5" s="199"/>
      <c r="J5" s="199"/>
      <c r="K5" s="199"/>
      <c r="L5" s="199"/>
      <c r="M5" s="199"/>
      <c r="N5" s="199"/>
      <c r="O5" s="199"/>
    </row>
    <row r="6" spans="1:15" ht="20.25" customHeight="1">
      <c r="A6" s="212" t="str">
        <f>'Income Statement'!A6:K6</f>
        <v>(The figures have not been audited)</v>
      </c>
      <c r="B6" s="212"/>
      <c r="C6" s="212"/>
      <c r="D6" s="212"/>
      <c r="E6" s="212"/>
      <c r="F6" s="212"/>
      <c r="G6" s="212"/>
      <c r="H6" s="212"/>
      <c r="I6" s="212"/>
      <c r="J6" s="212"/>
      <c r="K6" s="212"/>
      <c r="L6" s="212"/>
      <c r="M6" s="212"/>
      <c r="N6" s="212"/>
      <c r="O6" s="212"/>
    </row>
    <row r="7" spans="1:15" ht="9.75" customHeight="1">
      <c r="A7" s="2"/>
      <c r="B7" s="2"/>
      <c r="C7" s="2"/>
      <c r="D7" s="2"/>
      <c r="E7" s="2"/>
      <c r="F7" s="2"/>
      <c r="G7" s="2"/>
      <c r="H7" s="2"/>
      <c r="I7" s="2"/>
      <c r="J7" s="2"/>
      <c r="K7" s="2"/>
      <c r="L7" s="2"/>
      <c r="M7" s="2"/>
      <c r="N7" s="2"/>
      <c r="O7" s="2"/>
    </row>
    <row r="8" spans="1:15" ht="64.5" customHeight="1">
      <c r="A8" s="3"/>
      <c r="B8" s="3"/>
      <c r="C8" s="4"/>
      <c r="D8" s="4"/>
      <c r="E8" s="6" t="s">
        <v>42</v>
      </c>
      <c r="F8" s="6"/>
      <c r="G8" s="6" t="s">
        <v>43</v>
      </c>
      <c r="H8" s="6"/>
      <c r="I8" s="20" t="s">
        <v>184</v>
      </c>
      <c r="J8" s="6"/>
      <c r="K8" s="6" t="s">
        <v>38</v>
      </c>
      <c r="L8" s="6"/>
      <c r="M8" s="20" t="s">
        <v>183</v>
      </c>
      <c r="N8" s="6"/>
      <c r="O8" s="6" t="s">
        <v>44</v>
      </c>
    </row>
    <row r="9" spans="1:15" ht="15" customHeight="1">
      <c r="A9" s="3"/>
      <c r="B9" s="3"/>
      <c r="C9" s="4"/>
      <c r="D9" s="4"/>
      <c r="E9" s="5" t="s">
        <v>11</v>
      </c>
      <c r="F9" s="5"/>
      <c r="G9" s="5" t="s">
        <v>11</v>
      </c>
      <c r="H9" s="5"/>
      <c r="I9" s="5" t="s">
        <v>11</v>
      </c>
      <c r="J9" s="5"/>
      <c r="K9" s="5" t="s">
        <v>11</v>
      </c>
      <c r="L9" s="5"/>
      <c r="M9" s="5" t="s">
        <v>11</v>
      </c>
      <c r="N9" s="5"/>
      <c r="O9" s="5" t="s">
        <v>11</v>
      </c>
    </row>
    <row r="11" ht="12.75">
      <c r="A11" s="13" t="s">
        <v>212</v>
      </c>
    </row>
    <row r="13" spans="1:15" ht="12.75">
      <c r="A13" s="1" t="s">
        <v>214</v>
      </c>
      <c r="E13" s="7">
        <v>7603</v>
      </c>
      <c r="G13" s="7">
        <v>5577</v>
      </c>
      <c r="I13" s="116">
        <v>0</v>
      </c>
      <c r="K13" s="7">
        <v>57</v>
      </c>
      <c r="M13" s="7">
        <v>-3711</v>
      </c>
      <c r="O13" s="7">
        <f>SUM(E13:M13)</f>
        <v>9526</v>
      </c>
    </row>
    <row r="14" spans="5:15" ht="12.75">
      <c r="E14" s="7"/>
      <c r="G14" s="7"/>
      <c r="M14" s="7"/>
      <c r="O14" s="7"/>
    </row>
    <row r="15" spans="1:15" ht="12.75">
      <c r="A15" s="1" t="s">
        <v>221</v>
      </c>
      <c r="E15" s="7">
        <v>0</v>
      </c>
      <c r="G15" s="7">
        <v>0</v>
      </c>
      <c r="I15" s="12">
        <v>0</v>
      </c>
      <c r="K15" s="12">
        <v>0</v>
      </c>
      <c r="M15" s="7">
        <v>-61</v>
      </c>
      <c r="O15" s="7">
        <f>SUM(E15:M15)</f>
        <v>-61</v>
      </c>
    </row>
    <row r="16" spans="5:15" ht="12.75">
      <c r="E16" s="7"/>
      <c r="G16" s="7"/>
      <c r="M16" s="7"/>
      <c r="O16" s="7"/>
    </row>
    <row r="17" spans="1:15" ht="12.75">
      <c r="A17" s="1" t="s">
        <v>114</v>
      </c>
      <c r="E17" s="7">
        <v>0</v>
      </c>
      <c r="G17" s="7">
        <v>0</v>
      </c>
      <c r="I17" s="12">
        <v>0</v>
      </c>
      <c r="K17" s="7">
        <v>-57</v>
      </c>
      <c r="M17" s="7">
        <v>62</v>
      </c>
      <c r="O17" s="7">
        <f>E17+G17+I17+K17+M17</f>
        <v>5</v>
      </c>
    </row>
    <row r="18" spans="5:15" ht="12.75">
      <c r="E18" s="7"/>
      <c r="G18" s="7"/>
      <c r="M18" s="7"/>
      <c r="O18" s="7"/>
    </row>
    <row r="19" spans="1:15" ht="12.75">
      <c r="A19" s="1" t="s">
        <v>129</v>
      </c>
      <c r="E19" s="7">
        <v>0</v>
      </c>
      <c r="G19" s="7">
        <v>0</v>
      </c>
      <c r="I19" s="12">
        <v>0</v>
      </c>
      <c r="K19" s="12">
        <v>0</v>
      </c>
      <c r="M19" s="7">
        <f>'Income Statement'!I30</f>
        <v>876</v>
      </c>
      <c r="O19" s="7">
        <f>E19+G19+I19+K19+M19</f>
        <v>876</v>
      </c>
    </row>
    <row r="20" spans="5:15" ht="12.75">
      <c r="E20" s="8"/>
      <c r="G20" s="8"/>
      <c r="H20" s="9"/>
      <c r="I20" s="14"/>
      <c r="J20" s="9"/>
      <c r="K20" s="14"/>
      <c r="L20" s="9"/>
      <c r="M20" s="8"/>
      <c r="O20" s="8"/>
    </row>
    <row r="21" spans="5:15" ht="12.75" hidden="1">
      <c r="E21" s="7"/>
      <c r="G21" s="7"/>
      <c r="H21" s="9"/>
      <c r="I21" s="9"/>
      <c r="J21" s="9"/>
      <c r="K21" s="9"/>
      <c r="L21" s="9"/>
      <c r="M21" s="7"/>
      <c r="O21" s="7"/>
    </row>
    <row r="22" spans="1:15" ht="13.5" thickBot="1">
      <c r="A22" s="1" t="s">
        <v>213</v>
      </c>
      <c r="E22" s="10">
        <f>SUM(E13:E18)</f>
        <v>7603</v>
      </c>
      <c r="G22" s="10">
        <f>SUM(G13:G18)</f>
        <v>5577</v>
      </c>
      <c r="H22" s="9"/>
      <c r="I22" s="10">
        <f>SUM(I13:I18)</f>
        <v>0</v>
      </c>
      <c r="J22" s="9"/>
      <c r="K22" s="10">
        <f>SUM(K13:K18)</f>
        <v>0</v>
      </c>
      <c r="L22" s="9"/>
      <c r="M22" s="10">
        <f>SUM(M13:M19)</f>
        <v>-2834</v>
      </c>
      <c r="N22" s="11"/>
      <c r="O22" s="10">
        <f>SUM(O13:O19)</f>
        <v>10346</v>
      </c>
    </row>
    <row r="23" spans="5:15" ht="13.5" thickTop="1">
      <c r="E23" s="11"/>
      <c r="G23" s="11"/>
      <c r="H23" s="9"/>
      <c r="I23" s="9"/>
      <c r="J23" s="9"/>
      <c r="K23" s="9"/>
      <c r="L23" s="9"/>
      <c r="M23" s="11"/>
      <c r="N23" s="11"/>
      <c r="O23" s="11"/>
    </row>
    <row r="24" ht="12.75">
      <c r="A24" s="13" t="s">
        <v>200</v>
      </c>
    </row>
    <row r="26" spans="1:15" ht="12.75">
      <c r="A26" s="1" t="s">
        <v>178</v>
      </c>
      <c r="E26" s="7">
        <v>7550</v>
      </c>
      <c r="G26" s="7">
        <v>5577</v>
      </c>
      <c r="I26" s="7">
        <v>277</v>
      </c>
      <c r="K26" s="7">
        <v>27</v>
      </c>
      <c r="M26" s="7">
        <v>-4831</v>
      </c>
      <c r="O26" s="7">
        <f>SUM(E26:M26)</f>
        <v>8600</v>
      </c>
    </row>
    <row r="27" spans="5:15" ht="12.75">
      <c r="E27" s="7"/>
      <c r="G27" s="7"/>
      <c r="M27" s="7"/>
      <c r="O27" s="7"/>
    </row>
    <row r="28" spans="1:15" ht="12.75">
      <c r="A28" s="1" t="s">
        <v>202</v>
      </c>
      <c r="E28" s="7">
        <v>53</v>
      </c>
      <c r="G28" s="7">
        <v>0</v>
      </c>
      <c r="I28" s="12">
        <v>0</v>
      </c>
      <c r="J28" s="12"/>
      <c r="K28" s="12">
        <v>0</v>
      </c>
      <c r="M28" s="7">
        <v>0</v>
      </c>
      <c r="O28" s="7">
        <f>SUM(E28:M28)</f>
        <v>53</v>
      </c>
    </row>
    <row r="29" spans="5:15" ht="12.75">
      <c r="E29" s="7"/>
      <c r="G29" s="7"/>
      <c r="I29" s="12"/>
      <c r="J29" s="12"/>
      <c r="K29" s="12"/>
      <c r="M29" s="7"/>
      <c r="O29" s="7"/>
    </row>
    <row r="30" spans="1:15" ht="12.75">
      <c r="A30" s="1" t="s">
        <v>129</v>
      </c>
      <c r="E30" s="7">
        <v>0</v>
      </c>
      <c r="G30" s="7">
        <v>0</v>
      </c>
      <c r="I30" s="12">
        <v>0</v>
      </c>
      <c r="J30" s="12"/>
      <c r="K30" s="12">
        <v>0</v>
      </c>
      <c r="M30" s="7">
        <v>843</v>
      </c>
      <c r="O30" s="7">
        <f>E30+G30+I30+K30+M30</f>
        <v>843</v>
      </c>
    </row>
    <row r="31" spans="5:15" ht="12.75">
      <c r="E31" s="7"/>
      <c r="G31" s="7"/>
      <c r="M31" s="7"/>
      <c r="O31" s="7"/>
    </row>
    <row r="32" spans="1:15" ht="12.75">
      <c r="A32" s="1" t="s">
        <v>114</v>
      </c>
      <c r="E32" s="7">
        <v>0</v>
      </c>
      <c r="G32" s="7">
        <v>0</v>
      </c>
      <c r="I32" s="12">
        <v>0</v>
      </c>
      <c r="K32" s="7">
        <v>30</v>
      </c>
      <c r="M32" s="7">
        <v>0</v>
      </c>
      <c r="O32" s="7">
        <f>E32+G32+I32+K32+M32</f>
        <v>30</v>
      </c>
    </row>
    <row r="33" spans="5:15" ht="12.75">
      <c r="E33" s="7"/>
      <c r="G33" s="7"/>
      <c r="M33" s="7"/>
      <c r="O33" s="7"/>
    </row>
    <row r="34" spans="1:15" ht="12.75">
      <c r="A34" s="1" t="s">
        <v>223</v>
      </c>
      <c r="E34" s="7"/>
      <c r="G34" s="7"/>
      <c r="I34" s="115">
        <v>-277</v>
      </c>
      <c r="M34" s="7">
        <v>277</v>
      </c>
      <c r="O34" s="7">
        <f>E34+G34+I34+K34+M34</f>
        <v>0</v>
      </c>
    </row>
    <row r="35" spans="5:15" ht="12.75">
      <c r="E35" s="8"/>
      <c r="G35" s="8"/>
      <c r="H35" s="9"/>
      <c r="I35" s="14"/>
      <c r="K35" s="14"/>
      <c r="L35" s="9"/>
      <c r="M35" s="8"/>
      <c r="O35" s="8"/>
    </row>
    <row r="36" spans="5:15" ht="12.75" hidden="1">
      <c r="E36" s="7"/>
      <c r="G36" s="7"/>
      <c r="H36" s="9"/>
      <c r="I36" s="9"/>
      <c r="K36" s="9"/>
      <c r="L36" s="9"/>
      <c r="M36" s="7"/>
      <c r="O36" s="7"/>
    </row>
    <row r="37" spans="1:15" ht="13.5" thickBot="1">
      <c r="A37" s="1" t="s">
        <v>201</v>
      </c>
      <c r="E37" s="10">
        <f>SUM(E26:E33)</f>
        <v>7603</v>
      </c>
      <c r="G37" s="10">
        <f>SUM(G26:G33)</f>
        <v>5577</v>
      </c>
      <c r="H37" s="9"/>
      <c r="I37" s="10">
        <f>SUM(I26:I34)</f>
        <v>0</v>
      </c>
      <c r="K37" s="10">
        <f>SUM(K26:K33)</f>
        <v>57</v>
      </c>
      <c r="L37" s="9"/>
      <c r="M37" s="10">
        <f>SUM(M26:M34)</f>
        <v>-3711</v>
      </c>
      <c r="N37" s="11"/>
      <c r="O37" s="10">
        <f>SUM(O26:O34)</f>
        <v>9526</v>
      </c>
    </row>
    <row r="38" spans="5:15" ht="13.5" thickTop="1">
      <c r="E38" s="11"/>
      <c r="G38" s="11"/>
      <c r="H38" s="9"/>
      <c r="I38" s="9"/>
      <c r="J38" s="9"/>
      <c r="K38" s="9"/>
      <c r="L38" s="9"/>
      <c r="M38" s="11"/>
      <c r="N38" s="11"/>
      <c r="O38" s="11"/>
    </row>
    <row r="39" spans="1:15" ht="12.75">
      <c r="A39" s="213" t="s">
        <v>120</v>
      </c>
      <c r="B39" s="213"/>
      <c r="C39" s="213"/>
      <c r="D39" s="213"/>
      <c r="E39" s="213"/>
      <c r="F39" s="213"/>
      <c r="G39" s="213"/>
      <c r="H39" s="213"/>
      <c r="I39" s="213"/>
      <c r="J39" s="213"/>
      <c r="K39" s="213"/>
      <c r="L39" s="213"/>
      <c r="M39" s="213"/>
      <c r="N39" s="213"/>
      <c r="O39" s="213"/>
    </row>
    <row r="40" spans="1:15" s="92" customFormat="1" ht="12.75">
      <c r="A40" s="214" t="str">
        <f>'Income Statement'!A44:K44</f>
        <v>the Annual Audited Financial Report for the year ended 31 December 2008 and </v>
      </c>
      <c r="B40" s="214"/>
      <c r="C40" s="214"/>
      <c r="D40" s="214"/>
      <c r="E40" s="214"/>
      <c r="F40" s="214"/>
      <c r="G40" s="214"/>
      <c r="H40" s="214"/>
      <c r="I40" s="214"/>
      <c r="J40" s="214"/>
      <c r="K40" s="214"/>
      <c r="L40" s="214"/>
      <c r="M40" s="214"/>
      <c r="N40" s="214"/>
      <c r="O40" s="214"/>
    </row>
    <row r="41" spans="1:15" ht="12.75">
      <c r="A41" s="211" t="str">
        <f>'Income Statement'!A45:K45</f>
        <v> the accompanying explanatory notes attached to the interim financial statements)</v>
      </c>
      <c r="B41" s="211"/>
      <c r="C41" s="211"/>
      <c r="D41" s="211"/>
      <c r="E41" s="211"/>
      <c r="F41" s="211"/>
      <c r="G41" s="211"/>
      <c r="H41" s="211"/>
      <c r="I41" s="211"/>
      <c r="J41" s="211"/>
      <c r="K41" s="211"/>
      <c r="L41" s="211"/>
      <c r="M41" s="211"/>
      <c r="N41" s="211"/>
      <c r="O41" s="211"/>
    </row>
  </sheetData>
  <sheetProtection/>
  <mergeCells count="9">
    <mergeCell ref="A41:O41"/>
    <mergeCell ref="A5:O5"/>
    <mergeCell ref="A6:O6"/>
    <mergeCell ref="A39:O39"/>
    <mergeCell ref="A40:O40"/>
    <mergeCell ref="A1:O1"/>
    <mergeCell ref="A2:O2"/>
    <mergeCell ref="A3:O3"/>
    <mergeCell ref="A4:O4"/>
  </mergeCells>
  <printOptions horizontalCentered="1"/>
  <pageMargins left="0.7086614173228347" right="0.2362204724409449" top="0.5511811023622047" bottom="0.5118110236220472" header="0.5118110236220472" footer="0.5118110236220472"/>
  <pageSetup horizontalDpi="600" verticalDpi="600" orientation="landscape" paperSize="9" scale="87" r:id="rId1"/>
</worksheet>
</file>

<file path=xl/worksheets/sheet4.xml><?xml version="1.0" encoding="utf-8"?>
<worksheet xmlns="http://schemas.openxmlformats.org/spreadsheetml/2006/main" xmlns:r="http://schemas.openxmlformats.org/officeDocument/2006/relationships">
  <sheetPr>
    <pageSetUpPr fitToPage="1"/>
  </sheetPr>
  <dimension ref="A1:J62"/>
  <sheetViews>
    <sheetView zoomScalePageLayoutView="0" workbookViewId="0" topLeftCell="A32">
      <selection activeCell="F27" sqref="F27"/>
    </sheetView>
  </sheetViews>
  <sheetFormatPr defaultColWidth="9.140625" defaultRowHeight="12.75"/>
  <cols>
    <col min="1" max="2" width="3.28125" style="16" customWidth="1"/>
    <col min="3" max="3" width="37.28125" style="16" customWidth="1"/>
    <col min="4" max="4" width="7.28125" style="16" customWidth="1"/>
    <col min="5" max="5" width="9.7109375" style="36" customWidth="1"/>
    <col min="6" max="6" width="14.8515625" style="15" customWidth="1"/>
    <col min="7" max="7" width="1.421875" style="91" customWidth="1"/>
    <col min="8" max="8" width="15.140625" style="15" customWidth="1"/>
    <col min="9" max="9" width="5.57421875" style="15" customWidth="1"/>
    <col min="10" max="10" width="9.140625" style="15" customWidth="1"/>
    <col min="11" max="16384" width="9.140625" style="16" customWidth="1"/>
  </cols>
  <sheetData>
    <row r="1" spans="1:8" ht="19.5" customHeight="1">
      <c r="A1" s="203" t="s">
        <v>0</v>
      </c>
      <c r="B1" s="203"/>
      <c r="C1" s="203"/>
      <c r="D1" s="203"/>
      <c r="E1" s="203"/>
      <c r="F1" s="203"/>
      <c r="G1" s="203"/>
      <c r="H1" s="203"/>
    </row>
    <row r="2" spans="1:8" ht="9.75" customHeight="1">
      <c r="A2" s="204" t="s">
        <v>1</v>
      </c>
      <c r="B2" s="204"/>
      <c r="C2" s="204"/>
      <c r="D2" s="204"/>
      <c r="E2" s="204"/>
      <c r="F2" s="204"/>
      <c r="G2" s="204"/>
      <c r="H2" s="204"/>
    </row>
    <row r="3" spans="1:8" ht="9.75" customHeight="1">
      <c r="A3" s="204" t="s">
        <v>2</v>
      </c>
      <c r="B3" s="204"/>
      <c r="C3" s="204"/>
      <c r="D3" s="204"/>
      <c r="E3" s="204"/>
      <c r="F3" s="204"/>
      <c r="G3" s="204"/>
      <c r="H3" s="204"/>
    </row>
    <row r="4" spans="1:8" ht="19.5" customHeight="1">
      <c r="A4" s="205" t="str">
        <f>'Income Statement'!A4:K4</f>
        <v>Quarterly report on consolidated results for the 4th quarter ended 31.12.2009</v>
      </c>
      <c r="B4" s="205"/>
      <c r="C4" s="205"/>
      <c r="D4" s="205"/>
      <c r="E4" s="205"/>
      <c r="F4" s="205"/>
      <c r="G4" s="205"/>
      <c r="H4" s="205"/>
    </row>
    <row r="5" spans="1:8" ht="19.5" customHeight="1">
      <c r="A5" s="207" t="s">
        <v>134</v>
      </c>
      <c r="B5" s="207"/>
      <c r="C5" s="207"/>
      <c r="D5" s="207"/>
      <c r="E5" s="207"/>
      <c r="F5" s="207"/>
      <c r="G5" s="207"/>
      <c r="H5" s="207"/>
    </row>
    <row r="6" spans="1:8" ht="20.25" customHeight="1">
      <c r="A6" s="216" t="str">
        <f>'Statement of Changes in Equity'!A6:O6</f>
        <v>(The figures have not been audited)</v>
      </c>
      <c r="B6" s="216"/>
      <c r="C6" s="216"/>
      <c r="D6" s="216"/>
      <c r="E6" s="216"/>
      <c r="F6" s="216"/>
      <c r="G6" s="216"/>
      <c r="H6" s="216"/>
    </row>
    <row r="7" spans="1:8" ht="12.75">
      <c r="A7" s="17"/>
      <c r="B7" s="17"/>
      <c r="C7" s="17"/>
      <c r="D7" s="17"/>
      <c r="E7" s="17"/>
      <c r="F7" s="17"/>
      <c r="G7" s="17"/>
      <c r="H7" s="17"/>
    </row>
    <row r="8" spans="1:10" s="86" customFormat="1" ht="12.75">
      <c r="A8" s="53"/>
      <c r="B8" s="53"/>
      <c r="C8" s="53"/>
      <c r="D8" s="53"/>
      <c r="E8" s="53"/>
      <c r="F8" s="85"/>
      <c r="G8" s="95" t="s">
        <v>6</v>
      </c>
      <c r="H8" s="95"/>
      <c r="I8" s="85"/>
      <c r="J8" s="85"/>
    </row>
    <row r="9" spans="1:8" ht="38.25">
      <c r="A9" s="18"/>
      <c r="B9" s="19"/>
      <c r="C9" s="19"/>
      <c r="D9" s="20"/>
      <c r="E9" s="21"/>
      <c r="F9" s="40" t="s">
        <v>9</v>
      </c>
      <c r="G9" s="96"/>
      <c r="H9" s="97" t="s">
        <v>193</v>
      </c>
    </row>
    <row r="10" spans="1:8" ht="15" customHeight="1">
      <c r="A10" s="18"/>
      <c r="B10" s="19"/>
      <c r="C10" s="19"/>
      <c r="D10" s="22"/>
      <c r="E10" s="23"/>
      <c r="F10" s="24" t="s">
        <v>11</v>
      </c>
      <c r="G10" s="87"/>
      <c r="H10" s="24" t="s">
        <v>11</v>
      </c>
    </row>
    <row r="11" spans="1:8" ht="15" customHeight="1">
      <c r="A11" s="25" t="s">
        <v>135</v>
      </c>
      <c r="B11" s="19"/>
      <c r="C11" s="19"/>
      <c r="D11" s="22"/>
      <c r="E11" s="23"/>
      <c r="F11" s="24"/>
      <c r="G11" s="87"/>
      <c r="H11" s="24"/>
    </row>
    <row r="12" spans="1:8" ht="15" customHeight="1">
      <c r="A12" s="91" t="s">
        <v>181</v>
      </c>
      <c r="B12" s="93"/>
      <c r="C12" s="93"/>
      <c r="D12" s="22"/>
      <c r="E12" s="23"/>
      <c r="F12" s="27">
        <f>'Income Statement'!I25</f>
        <v>1172</v>
      </c>
      <c r="G12" s="88"/>
      <c r="H12" s="27">
        <f>'Income Statement'!K25</f>
        <v>1173</v>
      </c>
    </row>
    <row r="13" spans="1:8" ht="15" customHeight="1">
      <c r="A13" s="26"/>
      <c r="B13" s="19"/>
      <c r="C13" s="19"/>
      <c r="D13" s="22"/>
      <c r="E13" s="23"/>
      <c r="F13" s="27"/>
      <c r="G13" s="88"/>
      <c r="H13" s="27"/>
    </row>
    <row r="14" spans="1:8" ht="15" customHeight="1">
      <c r="A14" s="26" t="s">
        <v>136</v>
      </c>
      <c r="B14" s="19"/>
      <c r="C14" s="19"/>
      <c r="D14" s="22"/>
      <c r="E14" s="23"/>
      <c r="F14" s="27"/>
      <c r="G14" s="88"/>
      <c r="H14" s="27"/>
    </row>
    <row r="15" spans="1:8" ht="15" customHeight="1">
      <c r="A15" s="26"/>
      <c r="B15" s="19" t="s">
        <v>137</v>
      </c>
      <c r="C15" s="19"/>
      <c r="D15" s="22"/>
      <c r="E15" s="23"/>
      <c r="F15" s="27">
        <v>222</v>
      </c>
      <c r="G15" s="88"/>
      <c r="H15" s="27">
        <f>381+105</f>
        <v>486</v>
      </c>
    </row>
    <row r="16" spans="1:8" ht="15" customHeight="1">
      <c r="A16" s="26"/>
      <c r="B16" s="19" t="s">
        <v>203</v>
      </c>
      <c r="C16" s="19"/>
      <c r="D16" s="22"/>
      <c r="E16" s="23"/>
      <c r="F16" s="27">
        <v>30</v>
      </c>
      <c r="G16" s="88"/>
      <c r="H16" s="27">
        <f>304+10</f>
        <v>314</v>
      </c>
    </row>
    <row r="17" spans="1:8" ht="15" customHeight="1">
      <c r="A17" s="26"/>
      <c r="B17" s="19" t="s">
        <v>138</v>
      </c>
      <c r="C17" s="19"/>
      <c r="D17" s="22"/>
      <c r="E17" s="23"/>
      <c r="F17" s="27">
        <v>357</v>
      </c>
      <c r="G17" s="88"/>
      <c r="H17" s="27">
        <v>339</v>
      </c>
    </row>
    <row r="18" spans="1:8" ht="15" customHeight="1">
      <c r="A18" s="26"/>
      <c r="B18" s="19" t="s">
        <v>204</v>
      </c>
      <c r="C18" s="19"/>
      <c r="D18" s="22"/>
      <c r="E18" s="23"/>
      <c r="F18" s="27">
        <v>2</v>
      </c>
      <c r="G18" s="88"/>
      <c r="H18" s="27">
        <f>37+20</f>
        <v>57</v>
      </c>
    </row>
    <row r="19" spans="1:8" ht="15" customHeight="1">
      <c r="A19" s="26"/>
      <c r="B19" s="19" t="s">
        <v>231</v>
      </c>
      <c r="C19" s="19"/>
      <c r="D19" s="22"/>
      <c r="E19" s="23"/>
      <c r="F19" s="27">
        <v>-46</v>
      </c>
      <c r="G19" s="88"/>
      <c r="H19" s="27">
        <v>0</v>
      </c>
    </row>
    <row r="20" spans="1:8" ht="15" customHeight="1">
      <c r="A20" s="26"/>
      <c r="B20" s="19" t="s">
        <v>234</v>
      </c>
      <c r="C20" s="19"/>
      <c r="D20" s="22"/>
      <c r="E20" s="23"/>
      <c r="F20" s="27">
        <v>0</v>
      </c>
      <c r="G20" s="88"/>
      <c r="H20" s="27">
        <v>12</v>
      </c>
    </row>
    <row r="21" spans="1:8" ht="15" customHeight="1">
      <c r="A21" s="26"/>
      <c r="B21" s="19" t="s">
        <v>232</v>
      </c>
      <c r="C21" s="19"/>
      <c r="D21" s="22"/>
      <c r="E21" s="23"/>
      <c r="F21" s="27">
        <v>39</v>
      </c>
      <c r="G21" s="88"/>
      <c r="H21" s="27">
        <f>426+358</f>
        <v>784</v>
      </c>
    </row>
    <row r="22" spans="1:8" ht="15" customHeight="1">
      <c r="A22" s="26"/>
      <c r="B22" s="19" t="s">
        <v>139</v>
      </c>
      <c r="C22" s="19"/>
      <c r="D22" s="22"/>
      <c r="E22" s="23"/>
      <c r="F22" s="28">
        <v>-10</v>
      </c>
      <c r="G22" s="88"/>
      <c r="H22" s="28">
        <v>-9</v>
      </c>
    </row>
    <row r="23" spans="1:8" ht="15" customHeight="1">
      <c r="A23" s="26" t="s">
        <v>170</v>
      </c>
      <c r="B23" s="19"/>
      <c r="C23" s="19"/>
      <c r="D23" s="22"/>
      <c r="E23" s="23"/>
      <c r="F23" s="27">
        <f>SUM(F12:F22)</f>
        <v>1766</v>
      </c>
      <c r="G23" s="88"/>
      <c r="H23" s="27">
        <f>SUM(H12:H22)</f>
        <v>3156</v>
      </c>
    </row>
    <row r="24" spans="1:8" ht="15" customHeight="1">
      <c r="A24" s="26"/>
      <c r="B24" s="19"/>
      <c r="C24" s="19"/>
      <c r="D24" s="22"/>
      <c r="E24" s="23"/>
      <c r="F24" s="27"/>
      <c r="G24" s="88"/>
      <c r="H24" s="27"/>
    </row>
    <row r="25" spans="1:8" ht="15" customHeight="1">
      <c r="A25" s="26" t="s">
        <v>140</v>
      </c>
      <c r="B25" s="19"/>
      <c r="C25" s="19"/>
      <c r="D25" s="22"/>
      <c r="E25" s="23"/>
      <c r="F25" s="27" t="s">
        <v>24</v>
      </c>
      <c r="G25" s="88"/>
      <c r="H25" s="27"/>
    </row>
    <row r="26" spans="1:8" ht="15" customHeight="1">
      <c r="A26" s="26"/>
      <c r="B26" s="19" t="s">
        <v>141</v>
      </c>
      <c r="C26" s="19"/>
      <c r="D26" s="22"/>
      <c r="E26" s="23"/>
      <c r="F26" s="27">
        <f>963+207-132+921-30-550</f>
        <v>1379</v>
      </c>
      <c r="G26" s="88"/>
      <c r="H26" s="27">
        <f>-2150-393-205-20-126</f>
        <v>-2894</v>
      </c>
    </row>
    <row r="27" spans="1:8" ht="15" customHeight="1">
      <c r="A27" s="26"/>
      <c r="B27" s="19" t="s">
        <v>142</v>
      </c>
      <c r="C27" s="19"/>
      <c r="D27" s="22"/>
      <c r="E27" s="23"/>
      <c r="F27" s="27">
        <f>122-1042</f>
        <v>-920</v>
      </c>
      <c r="G27" s="88"/>
      <c r="H27" s="27">
        <f>315-178</f>
        <v>137</v>
      </c>
    </row>
    <row r="28" spans="1:8" ht="7.5" customHeight="1">
      <c r="A28" s="26"/>
      <c r="B28" s="19"/>
      <c r="C28" s="19"/>
      <c r="D28" s="22"/>
      <c r="E28" s="23"/>
      <c r="F28" s="28"/>
      <c r="G28" s="88"/>
      <c r="H28" s="28"/>
    </row>
    <row r="29" spans="1:8" ht="15" customHeight="1">
      <c r="A29" s="91" t="s">
        <v>196</v>
      </c>
      <c r="B29" s="93"/>
      <c r="C29" s="93"/>
      <c r="D29" s="24"/>
      <c r="E29" s="94"/>
      <c r="F29" s="27">
        <f>SUM(F23:F27)</f>
        <v>2225</v>
      </c>
      <c r="G29" s="88"/>
      <c r="H29" s="27">
        <f>SUM(H23+H26+H27)</f>
        <v>399</v>
      </c>
    </row>
    <row r="30" spans="1:8" ht="15" customHeight="1">
      <c r="A30" s="91"/>
      <c r="B30" s="93" t="s">
        <v>143</v>
      </c>
      <c r="C30" s="93"/>
      <c r="D30" s="24"/>
      <c r="E30" s="94"/>
      <c r="F30" s="27">
        <v>10</v>
      </c>
      <c r="G30" s="88"/>
      <c r="H30" s="27">
        <v>9</v>
      </c>
    </row>
    <row r="31" spans="1:8" ht="15" customHeight="1">
      <c r="A31" s="91"/>
      <c r="B31" s="93" t="s">
        <v>144</v>
      </c>
      <c r="C31" s="93"/>
      <c r="D31" s="24"/>
      <c r="E31" s="94"/>
      <c r="F31" s="27">
        <v>0</v>
      </c>
      <c r="G31" s="88"/>
      <c r="H31" s="27">
        <v>-141</v>
      </c>
    </row>
    <row r="32" spans="1:8" ht="15" customHeight="1">
      <c r="A32" s="91"/>
      <c r="B32" s="93" t="s">
        <v>175</v>
      </c>
      <c r="C32" s="93"/>
      <c r="D32" s="24"/>
      <c r="E32" s="94"/>
      <c r="F32" s="27">
        <v>-201</v>
      </c>
      <c r="G32" s="88"/>
      <c r="H32" s="27">
        <v>0</v>
      </c>
    </row>
    <row r="33" spans="1:8" ht="15" customHeight="1">
      <c r="A33" s="87" t="s">
        <v>195</v>
      </c>
      <c r="B33" s="93"/>
      <c r="C33" s="93"/>
      <c r="D33" s="24"/>
      <c r="E33" s="94"/>
      <c r="F33" s="29">
        <f>SUM(F29:F32)</f>
        <v>2034</v>
      </c>
      <c r="G33" s="89"/>
      <c r="H33" s="29">
        <f>SUM(H29:H32)</f>
        <v>267</v>
      </c>
    </row>
    <row r="34" spans="1:8" ht="15" customHeight="1">
      <c r="A34" s="91"/>
      <c r="B34" s="93"/>
      <c r="C34" s="93"/>
      <c r="D34" s="24"/>
      <c r="E34" s="94"/>
      <c r="F34" s="27"/>
      <c r="G34" s="88"/>
      <c r="H34" s="27"/>
    </row>
    <row r="35" spans="1:8" ht="15" customHeight="1">
      <c r="A35" s="87" t="s">
        <v>145</v>
      </c>
      <c r="B35" s="93"/>
      <c r="C35" s="93"/>
      <c r="D35" s="24"/>
      <c r="E35" s="94"/>
      <c r="F35" s="27"/>
      <c r="G35" s="88"/>
      <c r="H35" s="27"/>
    </row>
    <row r="36" spans="1:8" ht="15" customHeight="1">
      <c r="A36" s="91"/>
      <c r="B36" s="93" t="s">
        <v>197</v>
      </c>
      <c r="C36" s="93"/>
      <c r="D36" s="24"/>
      <c r="E36" s="94"/>
      <c r="F36" s="27">
        <v>-174</v>
      </c>
      <c r="G36" s="88"/>
      <c r="H36" s="27">
        <v>-693</v>
      </c>
    </row>
    <row r="37" spans="1:8" ht="15" customHeight="1">
      <c r="A37" s="91"/>
      <c r="B37" s="93" t="s">
        <v>206</v>
      </c>
      <c r="C37" s="93"/>
      <c r="D37" s="24"/>
      <c r="E37" s="94"/>
      <c r="F37" s="27">
        <v>3</v>
      </c>
      <c r="G37" s="88"/>
      <c r="H37" s="27">
        <v>63</v>
      </c>
    </row>
    <row r="38" spans="1:8" ht="15" customHeight="1">
      <c r="A38" s="91"/>
      <c r="B38" s="93" t="s">
        <v>235</v>
      </c>
      <c r="C38" s="93"/>
      <c r="D38" s="24"/>
      <c r="E38" s="94"/>
      <c r="F38" s="27">
        <v>0</v>
      </c>
      <c r="G38" s="88"/>
      <c r="H38" s="27">
        <v>-2</v>
      </c>
    </row>
    <row r="39" spans="1:8" ht="15" customHeight="1">
      <c r="A39" s="91"/>
      <c r="B39" s="93" t="s">
        <v>233</v>
      </c>
      <c r="C39" s="93"/>
      <c r="D39" s="24"/>
      <c r="E39" s="94"/>
      <c r="F39" s="27">
        <v>-395</v>
      </c>
      <c r="G39" s="88"/>
      <c r="H39" s="27">
        <v>0</v>
      </c>
    </row>
    <row r="40" spans="1:8" ht="15" customHeight="1">
      <c r="A40" s="87" t="s">
        <v>174</v>
      </c>
      <c r="B40" s="93"/>
      <c r="C40" s="15"/>
      <c r="D40" s="24"/>
      <c r="E40" s="94"/>
      <c r="F40" s="29">
        <f>SUM(F36:F39)</f>
        <v>-566</v>
      </c>
      <c r="G40" s="29" t="s">
        <v>24</v>
      </c>
      <c r="H40" s="29">
        <f>SUM(H36:H39)</f>
        <v>-632</v>
      </c>
    </row>
    <row r="41" spans="1:9" ht="15" customHeight="1">
      <c r="A41" s="91"/>
      <c r="B41" s="93"/>
      <c r="C41" s="93"/>
      <c r="D41" s="24"/>
      <c r="E41" s="94"/>
      <c r="F41" s="27"/>
      <c r="G41" s="88"/>
      <c r="H41" s="27"/>
      <c r="I41" s="30"/>
    </row>
    <row r="42" spans="1:8" ht="15" customHeight="1">
      <c r="A42" s="87" t="s">
        <v>146</v>
      </c>
      <c r="B42" s="93"/>
      <c r="C42" s="93"/>
      <c r="D42" s="24"/>
      <c r="E42" s="94"/>
      <c r="F42" s="27"/>
      <c r="G42" s="88"/>
      <c r="H42" s="27"/>
    </row>
    <row r="43" spans="1:8" ht="15" customHeight="1">
      <c r="A43" s="91"/>
      <c r="B43" s="93" t="s">
        <v>205</v>
      </c>
      <c r="C43" s="93"/>
      <c r="D43" s="24"/>
      <c r="E43" s="94"/>
      <c r="F43" s="27">
        <v>0</v>
      </c>
      <c r="G43" s="88"/>
      <c r="H43" s="27">
        <v>53</v>
      </c>
    </row>
    <row r="44" spans="1:8" ht="15" customHeight="1" hidden="1">
      <c r="A44" s="33"/>
      <c r="B44" s="93"/>
      <c r="C44" s="93"/>
      <c r="D44" s="24"/>
      <c r="E44" s="94"/>
      <c r="F44" s="27"/>
      <c r="G44" s="88"/>
      <c r="H44" s="27"/>
    </row>
    <row r="45" spans="1:8" ht="15" customHeight="1">
      <c r="A45" s="87" t="s">
        <v>207</v>
      </c>
      <c r="B45" s="93"/>
      <c r="C45" s="93"/>
      <c r="D45" s="24"/>
      <c r="E45" s="94"/>
      <c r="F45" s="29">
        <f>SUM(F43:F44)</f>
        <v>0</v>
      </c>
      <c r="G45" s="89"/>
      <c r="H45" s="29">
        <f>SUM(H43:H44)</f>
        <v>53</v>
      </c>
    </row>
    <row r="46" spans="1:8" ht="15" customHeight="1">
      <c r="A46" s="33"/>
      <c r="B46" s="93"/>
      <c r="C46" s="93"/>
      <c r="D46" s="24"/>
      <c r="E46" s="94"/>
      <c r="F46" s="27"/>
      <c r="G46" s="88"/>
      <c r="H46" s="27"/>
    </row>
    <row r="47" spans="1:8" ht="15" customHeight="1">
      <c r="A47" s="87" t="s">
        <v>208</v>
      </c>
      <c r="B47" s="93"/>
      <c r="C47" s="93"/>
      <c r="D47" s="24"/>
      <c r="E47" s="94"/>
      <c r="F47" s="31">
        <f>F33+F40+F45</f>
        <v>1468</v>
      </c>
      <c r="G47" s="90"/>
      <c r="H47" s="31">
        <f>H33+H40+H45</f>
        <v>-312</v>
      </c>
    </row>
    <row r="48" spans="1:8" ht="15" customHeight="1">
      <c r="A48" s="91"/>
      <c r="B48" s="93"/>
      <c r="C48" s="93"/>
      <c r="D48" s="24"/>
      <c r="E48" s="94"/>
      <c r="F48" s="24"/>
      <c r="G48" s="87"/>
      <c r="H48" s="24"/>
    </row>
    <row r="49" spans="1:8" ht="15" customHeight="1">
      <c r="A49" s="87" t="s">
        <v>179</v>
      </c>
      <c r="B49" s="93"/>
      <c r="C49" s="93"/>
      <c r="D49" s="24"/>
      <c r="E49" s="94"/>
      <c r="F49" s="27">
        <v>-32</v>
      </c>
      <c r="G49" s="87"/>
      <c r="H49" s="27">
        <v>-64</v>
      </c>
    </row>
    <row r="50" spans="1:8" ht="15" customHeight="1">
      <c r="A50" s="26"/>
      <c r="B50" s="19"/>
      <c r="C50" s="19"/>
      <c r="D50" s="22"/>
      <c r="E50" s="23"/>
      <c r="F50" s="24"/>
      <c r="G50" s="87"/>
      <c r="H50" s="24"/>
    </row>
    <row r="51" spans="1:9" ht="15" customHeight="1">
      <c r="A51" s="25" t="s">
        <v>147</v>
      </c>
      <c r="B51" s="19"/>
      <c r="C51" s="19"/>
      <c r="D51" s="22"/>
      <c r="E51" s="23"/>
      <c r="F51" s="27">
        <v>2217</v>
      </c>
      <c r="G51" s="88"/>
      <c r="H51" s="27">
        <v>2593</v>
      </c>
      <c r="I51" s="32"/>
    </row>
    <row r="52" spans="1:8" ht="15" customHeight="1">
      <c r="A52" s="25"/>
      <c r="B52" s="19"/>
      <c r="C52" s="19"/>
      <c r="D52" s="22"/>
      <c r="E52" s="23"/>
      <c r="F52" s="24"/>
      <c r="H52" s="33"/>
    </row>
    <row r="53" spans="1:10" ht="15" customHeight="1" thickBot="1">
      <c r="A53" s="25" t="s">
        <v>148</v>
      </c>
      <c r="B53" s="19"/>
      <c r="C53" s="19"/>
      <c r="D53" s="22"/>
      <c r="E53" s="23" t="s">
        <v>171</v>
      </c>
      <c r="F53" s="34">
        <f>F47+F49+F51</f>
        <v>3653</v>
      </c>
      <c r="G53" s="90"/>
      <c r="H53" s="34">
        <f>H47+H49+H51</f>
        <v>2217</v>
      </c>
      <c r="J53" s="32"/>
    </row>
    <row r="54" spans="1:8" ht="15" customHeight="1" thickTop="1">
      <c r="A54" s="26"/>
      <c r="B54" s="19"/>
      <c r="C54" s="19"/>
      <c r="D54" s="22"/>
      <c r="E54" s="23"/>
      <c r="F54" s="24"/>
      <c r="G54" s="87"/>
      <c r="H54" s="35"/>
    </row>
    <row r="55" ht="15" customHeight="1" hidden="1">
      <c r="A55" s="16" t="s">
        <v>149</v>
      </c>
    </row>
    <row r="56" spans="1:10" ht="15" customHeight="1" hidden="1">
      <c r="A56" s="217" t="s">
        <v>150</v>
      </c>
      <c r="B56" s="217"/>
      <c r="C56" s="217"/>
      <c r="D56" s="217"/>
      <c r="E56" s="217"/>
      <c r="F56" s="217"/>
      <c r="G56" s="217"/>
      <c r="H56" s="217"/>
      <c r="I56" s="217"/>
      <c r="J56" s="37"/>
    </row>
    <row r="57" spans="1:10" ht="15" customHeight="1" hidden="1">
      <c r="A57" s="217"/>
      <c r="B57" s="217"/>
      <c r="C57" s="217"/>
      <c r="D57" s="217"/>
      <c r="E57" s="217"/>
      <c r="F57" s="217"/>
      <c r="G57" s="217"/>
      <c r="H57" s="217"/>
      <c r="I57" s="217"/>
      <c r="J57" s="37"/>
    </row>
    <row r="58" spans="1:8" ht="15" customHeight="1">
      <c r="A58" s="18" t="s">
        <v>24</v>
      </c>
      <c r="B58" s="19" t="s">
        <v>24</v>
      </c>
      <c r="C58" s="19"/>
      <c r="D58" s="22"/>
      <c r="E58" s="23"/>
      <c r="F58" s="31">
        <f>+F53-Notes!K95</f>
        <v>0</v>
      </c>
      <c r="G58" s="87"/>
      <c r="H58" s="24"/>
    </row>
    <row r="59" spans="1:8" ht="15" customHeight="1">
      <c r="A59" s="18"/>
      <c r="B59" s="19"/>
      <c r="C59" s="19"/>
      <c r="D59" s="22"/>
      <c r="E59" s="23"/>
      <c r="F59" s="24"/>
      <c r="G59" s="87"/>
      <c r="H59" s="24"/>
    </row>
    <row r="60" spans="1:10" ht="12.75">
      <c r="A60" s="198" t="s">
        <v>151</v>
      </c>
      <c r="B60" s="198"/>
      <c r="C60" s="198"/>
      <c r="D60" s="198"/>
      <c r="E60" s="198"/>
      <c r="F60" s="198"/>
      <c r="G60" s="198"/>
      <c r="H60" s="198"/>
      <c r="I60" s="218"/>
      <c r="J60" s="38"/>
    </row>
    <row r="61" spans="1:10" ht="12.75">
      <c r="A61" s="202" t="str">
        <f>'Income Statement'!A44:K44</f>
        <v>the Annual Audited Financial Report for the year ended 31 December 2008 and </v>
      </c>
      <c r="B61" s="202"/>
      <c r="C61" s="202"/>
      <c r="D61" s="202"/>
      <c r="E61" s="202"/>
      <c r="F61" s="202"/>
      <c r="G61" s="202"/>
      <c r="H61" s="202"/>
      <c r="I61" s="215"/>
      <c r="J61" s="38"/>
    </row>
    <row r="62" spans="1:9" ht="12.75">
      <c r="A62" s="206" t="str">
        <f>'Income Statement'!A45:K45</f>
        <v> the accompanying explanatory notes attached to the interim financial statements)</v>
      </c>
      <c r="B62" s="206"/>
      <c r="C62" s="206"/>
      <c r="D62" s="206"/>
      <c r="E62" s="206"/>
      <c r="F62" s="206"/>
      <c r="G62" s="206"/>
      <c r="H62" s="206"/>
      <c r="I62" s="206"/>
    </row>
  </sheetData>
  <sheetProtection/>
  <mergeCells count="10">
    <mergeCell ref="A1:H1"/>
    <mergeCell ref="A2:H2"/>
    <mergeCell ref="A3:H3"/>
    <mergeCell ref="A4:H4"/>
    <mergeCell ref="A62:I62"/>
    <mergeCell ref="A61:I61"/>
    <mergeCell ref="A5:H5"/>
    <mergeCell ref="A6:H6"/>
    <mergeCell ref="A56:I57"/>
    <mergeCell ref="A60:I60"/>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81" r:id="rId2"/>
  <drawing r:id="rId1"/>
</worksheet>
</file>

<file path=xl/worksheets/sheet5.xml><?xml version="1.0" encoding="utf-8"?>
<worksheet xmlns="http://schemas.openxmlformats.org/spreadsheetml/2006/main" xmlns:r="http://schemas.openxmlformats.org/officeDocument/2006/relationships">
  <dimension ref="A1:N193"/>
  <sheetViews>
    <sheetView tabSelected="1" view="pageBreakPreview" zoomScaleSheetLayoutView="100" zoomScalePageLayoutView="0" workbookViewId="0" topLeftCell="A165">
      <selection activeCell="G182" sqref="G182"/>
    </sheetView>
  </sheetViews>
  <sheetFormatPr defaultColWidth="9.140625" defaultRowHeight="12.75"/>
  <cols>
    <col min="1" max="1" width="4.57421875" style="15" customWidth="1"/>
    <col min="2" max="2" width="3.00390625" style="15" customWidth="1"/>
    <col min="3" max="3" width="5.140625" style="15" customWidth="1"/>
    <col min="4" max="4" width="14.8515625" style="15" customWidth="1"/>
    <col min="5" max="5" width="9.140625" style="15" customWidth="1"/>
    <col min="6" max="6" width="13.57421875" style="15" customWidth="1"/>
    <col min="7" max="7" width="14.421875" style="15" customWidth="1"/>
    <col min="8" max="8" width="3.8515625" style="15" customWidth="1"/>
    <col min="9" max="9" width="15.57421875" style="15" customWidth="1"/>
    <col min="10" max="10" width="3.140625" style="15" customWidth="1"/>
    <col min="11" max="11" width="16.140625" style="15" customWidth="1"/>
    <col min="12" max="12" width="3.57421875" style="15" customWidth="1"/>
    <col min="13" max="13" width="18.7109375" style="15" customWidth="1"/>
    <col min="14" max="16384" width="9.140625" style="15" customWidth="1"/>
  </cols>
  <sheetData>
    <row r="1" spans="1:13" ht="23.25">
      <c r="A1" s="226" t="s">
        <v>0</v>
      </c>
      <c r="B1" s="226"/>
      <c r="C1" s="226"/>
      <c r="D1" s="226"/>
      <c r="E1" s="226"/>
      <c r="F1" s="215"/>
      <c r="G1" s="215"/>
      <c r="H1" s="215"/>
      <c r="I1" s="215"/>
      <c r="J1" s="215"/>
      <c r="K1" s="215"/>
      <c r="L1" s="215"/>
      <c r="M1" s="192"/>
    </row>
    <row r="2" spans="1:13" ht="12.75">
      <c r="A2" s="193" t="s">
        <v>1</v>
      </c>
      <c r="B2" s="193"/>
      <c r="C2" s="193"/>
      <c r="D2" s="193"/>
      <c r="E2" s="193"/>
      <c r="F2" s="215"/>
      <c r="G2" s="215"/>
      <c r="H2" s="215"/>
      <c r="I2" s="215"/>
      <c r="J2" s="215"/>
      <c r="K2" s="215"/>
      <c r="L2" s="215"/>
      <c r="M2" s="192"/>
    </row>
    <row r="3" spans="1:13" ht="12.75">
      <c r="A3" s="193" t="s">
        <v>2</v>
      </c>
      <c r="B3" s="193"/>
      <c r="C3" s="193"/>
      <c r="D3" s="193"/>
      <c r="E3" s="193"/>
      <c r="F3" s="215"/>
      <c r="G3" s="215"/>
      <c r="H3" s="215"/>
      <c r="I3" s="215"/>
      <c r="J3" s="215"/>
      <c r="K3" s="215"/>
      <c r="L3" s="215"/>
      <c r="M3" s="192"/>
    </row>
    <row r="4" spans="1:13" ht="15.75">
      <c r="A4" s="194" t="str">
        <f>'Income Statement'!A4:K4</f>
        <v>Quarterly report on consolidated results for the 4th quarter ended 31.12.2009</v>
      </c>
      <c r="B4" s="194"/>
      <c r="C4" s="194"/>
      <c r="D4" s="194"/>
      <c r="E4" s="194"/>
      <c r="F4" s="215"/>
      <c r="G4" s="215"/>
      <c r="H4" s="215"/>
      <c r="I4" s="215"/>
      <c r="J4" s="215"/>
      <c r="K4" s="215"/>
      <c r="L4" s="215"/>
      <c r="M4" s="192"/>
    </row>
    <row r="5" spans="1:13" ht="15.75">
      <c r="A5" s="189" t="s">
        <v>45</v>
      </c>
      <c r="B5" s="189"/>
      <c r="C5" s="189"/>
      <c r="D5" s="189"/>
      <c r="E5" s="189"/>
      <c r="F5" s="190"/>
      <c r="G5" s="190"/>
      <c r="H5" s="190"/>
      <c r="I5" s="190"/>
      <c r="J5" s="190"/>
      <c r="K5" s="190"/>
      <c r="L5" s="190"/>
      <c r="M5" s="191"/>
    </row>
    <row r="6" spans="1:12" ht="15.75">
      <c r="A6" s="69"/>
      <c r="B6" s="69"/>
      <c r="C6" s="69"/>
      <c r="D6" s="69"/>
      <c r="E6" s="69"/>
      <c r="F6" s="118"/>
      <c r="G6" s="118"/>
      <c r="H6" s="118"/>
      <c r="I6" s="118"/>
      <c r="J6" s="118"/>
      <c r="K6" s="118"/>
      <c r="L6" s="118"/>
    </row>
    <row r="7" spans="1:2" ht="12.75">
      <c r="A7" s="72" t="s">
        <v>46</v>
      </c>
      <c r="B7" s="73" t="s">
        <v>47</v>
      </c>
    </row>
    <row r="8" ht="12.75">
      <c r="A8" s="74"/>
    </row>
    <row r="9" spans="1:2" ht="12.75">
      <c r="A9" s="72" t="s">
        <v>48</v>
      </c>
      <c r="B9" s="73" t="s">
        <v>49</v>
      </c>
    </row>
    <row r="10" spans="1:14" ht="12.75">
      <c r="A10" s="74"/>
      <c r="B10" s="225" t="s">
        <v>224</v>
      </c>
      <c r="C10" s="225"/>
      <c r="D10" s="225"/>
      <c r="E10" s="225"/>
      <c r="F10" s="225"/>
      <c r="G10" s="225"/>
      <c r="H10" s="225"/>
      <c r="I10" s="225"/>
      <c r="J10" s="225"/>
      <c r="K10" s="225"/>
      <c r="L10" s="225"/>
      <c r="M10" s="225"/>
      <c r="N10" s="127"/>
    </row>
    <row r="11" spans="1:14" ht="12.75">
      <c r="A11" s="74"/>
      <c r="B11" s="225"/>
      <c r="C11" s="225"/>
      <c r="D11" s="225"/>
      <c r="E11" s="225"/>
      <c r="F11" s="225"/>
      <c r="G11" s="225"/>
      <c r="H11" s="225"/>
      <c r="I11" s="225"/>
      <c r="J11" s="225"/>
      <c r="K11" s="225"/>
      <c r="L11" s="225"/>
      <c r="M11" s="225"/>
      <c r="N11" s="127"/>
    </row>
    <row r="12" spans="1:3" ht="12.75">
      <c r="A12" s="74"/>
      <c r="C12" s="128"/>
    </row>
    <row r="13" spans="1:14" ht="12.75" customHeight="1">
      <c r="A13" s="74"/>
      <c r="B13" s="221" t="s">
        <v>215</v>
      </c>
      <c r="C13" s="221"/>
      <c r="D13" s="221"/>
      <c r="E13" s="221"/>
      <c r="F13" s="221"/>
      <c r="G13" s="221"/>
      <c r="H13" s="221"/>
      <c r="I13" s="221"/>
      <c r="J13" s="221"/>
      <c r="K13" s="221"/>
      <c r="L13" s="221"/>
      <c r="M13" s="221"/>
      <c r="N13" s="130"/>
    </row>
    <row r="14" spans="1:13" ht="12.75" hidden="1">
      <c r="A14" s="74"/>
      <c r="B14" s="119"/>
      <c r="C14" s="128"/>
      <c r="D14" s="119"/>
      <c r="E14" s="119"/>
      <c r="F14" s="119"/>
      <c r="G14" s="119"/>
      <c r="H14" s="119"/>
      <c r="I14" s="119"/>
      <c r="J14" s="119"/>
      <c r="K14" s="119"/>
      <c r="L14" s="119"/>
      <c r="M14" s="119"/>
    </row>
    <row r="15" spans="1:3" ht="12.75">
      <c r="A15" s="74"/>
      <c r="C15" s="128"/>
    </row>
    <row r="16" spans="1:14" ht="12.75" customHeight="1">
      <c r="A16" s="74"/>
      <c r="B16" s="195" t="s">
        <v>225</v>
      </c>
      <c r="C16" s="195"/>
      <c r="D16" s="195"/>
      <c r="E16" s="195"/>
      <c r="F16" s="195"/>
      <c r="G16" s="195"/>
      <c r="H16" s="195"/>
      <c r="I16" s="195"/>
      <c r="J16" s="195"/>
      <c r="K16" s="195"/>
      <c r="L16" s="195"/>
      <c r="M16" s="195"/>
      <c r="N16" s="126"/>
    </row>
    <row r="17" spans="1:14" ht="12.75" customHeight="1">
      <c r="A17" s="74"/>
      <c r="B17" s="195"/>
      <c r="C17" s="195"/>
      <c r="D17" s="195"/>
      <c r="E17" s="195"/>
      <c r="F17" s="195"/>
      <c r="G17" s="195"/>
      <c r="H17" s="195"/>
      <c r="I17" s="195"/>
      <c r="J17" s="195"/>
      <c r="K17" s="195"/>
      <c r="L17" s="195"/>
      <c r="M17" s="195"/>
      <c r="N17" s="126"/>
    </row>
    <row r="18" spans="1:13" ht="12.75" customHeight="1">
      <c r="A18" s="74"/>
      <c r="B18" s="71"/>
      <c r="C18" s="71"/>
      <c r="D18" s="71"/>
      <c r="E18" s="71"/>
      <c r="F18" s="71"/>
      <c r="G18" s="71"/>
      <c r="H18" s="71"/>
      <c r="I18" s="71"/>
      <c r="J18" s="71"/>
      <c r="K18" s="71"/>
      <c r="L18" s="71"/>
      <c r="M18" s="71"/>
    </row>
    <row r="19" spans="1:2" ht="12.75" customHeight="1">
      <c r="A19" s="72" t="s">
        <v>157</v>
      </c>
      <c r="B19" s="73" t="s">
        <v>50</v>
      </c>
    </row>
    <row r="20" spans="1:2" ht="12.75" customHeight="1">
      <c r="A20" s="74"/>
      <c r="B20" s="15" t="s">
        <v>115</v>
      </c>
    </row>
    <row r="21" ht="12.75" customHeight="1">
      <c r="A21" s="74"/>
    </row>
    <row r="22" spans="1:2" ht="12.75" customHeight="1">
      <c r="A22" s="72" t="s">
        <v>51</v>
      </c>
      <c r="B22" s="73" t="s">
        <v>52</v>
      </c>
    </row>
    <row r="23" spans="1:2" ht="12.75" customHeight="1">
      <c r="A23" s="74"/>
      <c r="B23" s="15" t="s">
        <v>53</v>
      </c>
    </row>
    <row r="24" ht="12.75" customHeight="1">
      <c r="A24" s="74"/>
    </row>
    <row r="25" spans="1:2" ht="12.75" customHeight="1">
      <c r="A25" s="72" t="s">
        <v>54</v>
      </c>
      <c r="B25" s="73" t="s">
        <v>55</v>
      </c>
    </row>
    <row r="26" spans="1:13" ht="12.75" customHeight="1">
      <c r="A26" s="74"/>
      <c r="B26" s="128" t="s">
        <v>216</v>
      </c>
      <c r="C26" s="71"/>
      <c r="D26" s="71"/>
      <c r="E26" s="71"/>
      <c r="F26" s="71"/>
      <c r="G26" s="71"/>
      <c r="H26" s="71"/>
      <c r="I26" s="71"/>
      <c r="J26" s="71"/>
      <c r="K26" s="71"/>
      <c r="L26" s="71"/>
      <c r="M26" s="71"/>
    </row>
    <row r="27" ht="12.75" customHeight="1">
      <c r="A27" s="74"/>
    </row>
    <row r="28" spans="1:2" ht="12.75" customHeight="1">
      <c r="A28" s="72" t="s">
        <v>56</v>
      </c>
      <c r="B28" s="73" t="s">
        <v>57</v>
      </c>
    </row>
    <row r="29" spans="1:13" ht="12.75" customHeight="1">
      <c r="A29" s="74"/>
      <c r="B29" s="222" t="s">
        <v>172</v>
      </c>
      <c r="C29" s="222"/>
      <c r="D29" s="222"/>
      <c r="E29" s="222"/>
      <c r="F29" s="222"/>
      <c r="G29" s="222"/>
      <c r="H29" s="222"/>
      <c r="I29" s="222"/>
      <c r="J29" s="222"/>
      <c r="K29" s="222"/>
      <c r="L29" s="222"/>
      <c r="M29" s="222"/>
    </row>
    <row r="30" spans="1:13" ht="12.75" customHeight="1" hidden="1">
      <c r="A30" s="74"/>
      <c r="B30" s="71"/>
      <c r="C30" s="71"/>
      <c r="D30" s="71"/>
      <c r="E30" s="71"/>
      <c r="F30" s="71"/>
      <c r="G30" s="71"/>
      <c r="H30" s="71"/>
      <c r="I30" s="71"/>
      <c r="J30" s="71"/>
      <c r="K30" s="71"/>
      <c r="L30" s="71"/>
      <c r="M30" s="71"/>
    </row>
    <row r="31" ht="12.75" customHeight="1">
      <c r="A31" s="74"/>
    </row>
    <row r="32" spans="1:2" ht="12.75" customHeight="1">
      <c r="A32" s="72" t="s">
        <v>58</v>
      </c>
      <c r="B32" s="73" t="s">
        <v>59</v>
      </c>
    </row>
    <row r="33" spans="1:12" ht="12.75" customHeight="1">
      <c r="A33" s="74"/>
      <c r="B33" s="128" t="s">
        <v>133</v>
      </c>
      <c r="C33" s="71"/>
      <c r="D33" s="71"/>
      <c r="E33" s="71"/>
      <c r="F33" s="71"/>
      <c r="G33" s="71"/>
      <c r="H33" s="71"/>
      <c r="I33" s="71"/>
      <c r="J33" s="71"/>
      <c r="K33" s="71"/>
      <c r="L33" s="71"/>
    </row>
    <row r="34" spans="1:12" ht="12.75" customHeight="1">
      <c r="A34" s="74"/>
      <c r="B34" s="71"/>
      <c r="C34" s="71"/>
      <c r="D34" s="71"/>
      <c r="E34" s="71"/>
      <c r="F34" s="71"/>
      <c r="G34" s="71"/>
      <c r="H34" s="71"/>
      <c r="I34" s="71"/>
      <c r="J34" s="71"/>
      <c r="K34" s="71"/>
      <c r="L34" s="71"/>
    </row>
    <row r="35" spans="1:2" ht="12.75" customHeight="1">
      <c r="A35" s="72" t="s">
        <v>61</v>
      </c>
      <c r="B35" s="73" t="s">
        <v>62</v>
      </c>
    </row>
    <row r="36" spans="1:12" ht="12.75">
      <c r="A36" s="74"/>
      <c r="B36" s="128" t="s">
        <v>117</v>
      </c>
      <c r="C36" s="131"/>
      <c r="D36" s="131"/>
      <c r="E36" s="131"/>
      <c r="F36" s="131"/>
      <c r="G36" s="131"/>
      <c r="H36" s="131"/>
      <c r="I36" s="131"/>
      <c r="J36" s="131"/>
      <c r="K36" s="131"/>
      <c r="L36" s="131"/>
    </row>
    <row r="37" spans="1:13" ht="12.75" customHeight="1" hidden="1">
      <c r="A37" s="74"/>
      <c r="B37" s="119"/>
      <c r="C37" s="119"/>
      <c r="D37" s="119"/>
      <c r="E37" s="119"/>
      <c r="F37" s="119"/>
      <c r="G37" s="119"/>
      <c r="H37" s="119"/>
      <c r="I37" s="119"/>
      <c r="J37" s="119"/>
      <c r="K37" s="119"/>
      <c r="L37" s="119"/>
      <c r="M37" s="119"/>
    </row>
    <row r="38" spans="1:12" ht="12.75">
      <c r="A38" s="74"/>
      <c r="B38" s="131"/>
      <c r="C38" s="131"/>
      <c r="D38" s="131"/>
      <c r="E38" s="131"/>
      <c r="F38" s="131"/>
      <c r="G38" s="131"/>
      <c r="H38" s="131"/>
      <c r="I38" s="131"/>
      <c r="J38" s="131"/>
      <c r="K38" s="131"/>
      <c r="L38" s="131"/>
    </row>
    <row r="39" spans="1:7" ht="12.75">
      <c r="A39" s="72" t="s">
        <v>63</v>
      </c>
      <c r="B39" s="73" t="s">
        <v>64</v>
      </c>
      <c r="G39" s="15" t="s">
        <v>24</v>
      </c>
    </row>
    <row r="40" spans="1:2" ht="12.75">
      <c r="A40" s="72"/>
      <c r="B40" s="73"/>
    </row>
    <row r="41" spans="1:12" ht="12.75">
      <c r="A41" s="72"/>
      <c r="B41" s="73"/>
      <c r="L41" s="95" t="s">
        <v>6</v>
      </c>
    </row>
    <row r="42" spans="1:13" ht="38.25">
      <c r="A42" s="72" t="s">
        <v>24</v>
      </c>
      <c r="B42" s="73" t="s">
        <v>24</v>
      </c>
      <c r="G42" s="40" t="s">
        <v>7</v>
      </c>
      <c r="H42" s="40"/>
      <c r="I42" s="40" t="s">
        <v>8</v>
      </c>
      <c r="J42" s="40"/>
      <c r="K42" s="40" t="s">
        <v>9</v>
      </c>
      <c r="L42" s="40"/>
      <c r="M42" s="40" t="s">
        <v>10</v>
      </c>
    </row>
    <row r="43" spans="1:13" ht="12.75">
      <c r="A43" s="74"/>
      <c r="B43" s="71"/>
      <c r="C43" s="71"/>
      <c r="D43" s="71"/>
      <c r="E43" s="71"/>
      <c r="F43" s="71"/>
      <c r="G43" s="132">
        <f>'Income Statement'!E10</f>
        <v>40178</v>
      </c>
      <c r="H43" s="133"/>
      <c r="I43" s="133">
        <f>'Income Statement'!G10</f>
        <v>39813</v>
      </c>
      <c r="J43" s="133"/>
      <c r="K43" s="132">
        <f>G43</f>
        <v>40178</v>
      </c>
      <c r="L43" s="133"/>
      <c r="M43" s="133">
        <f>I43</f>
        <v>39813</v>
      </c>
    </row>
    <row r="44" spans="1:13" ht="12.75">
      <c r="A44" s="74"/>
      <c r="B44" s="71"/>
      <c r="C44" s="71"/>
      <c r="D44" s="71"/>
      <c r="E44" s="71"/>
      <c r="F44" s="71"/>
      <c r="G44" s="24" t="s">
        <v>11</v>
      </c>
      <c r="H44" s="24"/>
      <c r="I44" s="24" t="s">
        <v>11</v>
      </c>
      <c r="J44" s="24"/>
      <c r="K44" s="24" t="s">
        <v>11</v>
      </c>
      <c r="L44" s="24"/>
      <c r="M44" s="24" t="s">
        <v>11</v>
      </c>
    </row>
    <row r="45" spans="1:13" ht="12.75">
      <c r="A45" s="74"/>
      <c r="B45" s="71"/>
      <c r="C45" s="71"/>
      <c r="D45" s="134" t="s">
        <v>153</v>
      </c>
      <c r="E45" s="135"/>
      <c r="F45" s="135"/>
      <c r="G45" s="135"/>
      <c r="H45" s="135"/>
      <c r="I45" s="135"/>
      <c r="J45" s="73"/>
      <c r="K45" s="135"/>
      <c r="L45" s="38"/>
      <c r="M45" s="136"/>
    </row>
    <row r="46" spans="1:13" ht="12.75">
      <c r="A46" s="74"/>
      <c r="B46" s="71"/>
      <c r="C46" s="71"/>
      <c r="D46" s="182" t="s">
        <v>65</v>
      </c>
      <c r="E46" s="182"/>
      <c r="F46" s="135"/>
      <c r="G46" s="71"/>
      <c r="H46" s="135"/>
      <c r="I46" s="71"/>
      <c r="J46" s="118"/>
      <c r="K46" s="71"/>
      <c r="L46" s="118"/>
      <c r="M46" s="136"/>
    </row>
    <row r="47" spans="1:12" ht="2.25" customHeight="1">
      <c r="A47" s="74"/>
      <c r="B47" s="71"/>
      <c r="C47" s="71"/>
      <c r="D47" s="135"/>
      <c r="E47" s="135"/>
      <c r="F47" s="135"/>
      <c r="G47" s="71"/>
      <c r="H47" s="135"/>
      <c r="I47" s="71"/>
      <c r="J47" s="118"/>
      <c r="K47" s="71"/>
      <c r="L47" s="118"/>
    </row>
    <row r="48" spans="1:13" ht="12.75" customHeight="1">
      <c r="A48" s="74"/>
      <c r="B48" s="71"/>
      <c r="C48" s="71"/>
      <c r="D48" s="71" t="s">
        <v>66</v>
      </c>
      <c r="E48" s="71"/>
      <c r="F48" s="71"/>
      <c r="G48" s="117">
        <v>2608</v>
      </c>
      <c r="H48" s="137"/>
      <c r="I48" s="117">
        <v>2504</v>
      </c>
      <c r="J48" s="117"/>
      <c r="K48" s="117">
        <v>10690</v>
      </c>
      <c r="L48" s="117"/>
      <c r="M48" s="117">
        <v>10776</v>
      </c>
    </row>
    <row r="49" spans="1:13" ht="26.25" customHeight="1">
      <c r="A49" s="74"/>
      <c r="B49" s="71"/>
      <c r="C49" s="71"/>
      <c r="D49" s="181" t="s">
        <v>190</v>
      </c>
      <c r="E49" s="181"/>
      <c r="F49" s="181"/>
      <c r="G49" s="117">
        <f>G51-G48</f>
        <v>1</v>
      </c>
      <c r="H49" s="117"/>
      <c r="I49" s="117">
        <f>+I51-I48</f>
        <v>2704</v>
      </c>
      <c r="J49" s="117"/>
      <c r="K49" s="117">
        <f>K51-K48</f>
        <v>3225</v>
      </c>
      <c r="L49" s="117"/>
      <c r="M49" s="117">
        <f>+M51-M48</f>
        <v>9484</v>
      </c>
    </row>
    <row r="50" spans="1:13" ht="15" customHeight="1">
      <c r="A50" s="74"/>
      <c r="B50" s="71"/>
      <c r="C50" s="71"/>
      <c r="D50" s="138"/>
      <c r="E50" s="138"/>
      <c r="F50" s="138"/>
      <c r="G50" s="139"/>
      <c r="H50" s="139"/>
      <c r="I50" s="139"/>
      <c r="J50" s="117"/>
      <c r="K50" s="117"/>
      <c r="L50" s="117"/>
      <c r="M50" s="139"/>
    </row>
    <row r="51" spans="1:13" ht="13.5" thickBot="1">
      <c r="A51" s="74"/>
      <c r="B51" s="71"/>
      <c r="C51" s="71"/>
      <c r="D51" s="140"/>
      <c r="E51" s="140"/>
      <c r="F51" s="71"/>
      <c r="G51" s="141">
        <f>'Income Statement'!E13</f>
        <v>2609</v>
      </c>
      <c r="H51" s="142"/>
      <c r="I51" s="143">
        <f>'Income Statement'!G13</f>
        <v>5208</v>
      </c>
      <c r="J51" s="144"/>
      <c r="K51" s="145">
        <f>'Income Statement'!I13</f>
        <v>13915</v>
      </c>
      <c r="L51" s="144"/>
      <c r="M51" s="143">
        <f>'Income Statement'!K13</f>
        <v>20260</v>
      </c>
    </row>
    <row r="52" spans="1:13" ht="13.5" thickTop="1">
      <c r="A52" s="74"/>
      <c r="B52" s="71"/>
      <c r="C52" s="71"/>
      <c r="D52" s="140"/>
      <c r="E52" s="140"/>
      <c r="F52" s="71"/>
      <c r="G52" s="146"/>
      <c r="H52" s="142"/>
      <c r="I52" s="147"/>
      <c r="J52" s="144"/>
      <c r="K52" s="144"/>
      <c r="L52" s="144"/>
      <c r="M52" s="147"/>
    </row>
    <row r="53" spans="1:13" ht="12.75" customHeight="1">
      <c r="A53" s="74"/>
      <c r="B53" s="71"/>
      <c r="C53" s="71"/>
      <c r="D53" s="148" t="s">
        <v>177</v>
      </c>
      <c r="E53" s="140"/>
      <c r="F53" s="71"/>
      <c r="G53" s="146"/>
      <c r="H53" s="142"/>
      <c r="I53" s="147"/>
      <c r="J53" s="144"/>
      <c r="K53" s="144"/>
      <c r="L53" s="144"/>
      <c r="M53" s="147"/>
    </row>
    <row r="54" spans="1:13" ht="12.75" hidden="1">
      <c r="A54" s="74"/>
      <c r="D54" s="182" t="s">
        <v>65</v>
      </c>
      <c r="E54" s="182"/>
      <c r="F54" s="135"/>
      <c r="G54" s="71"/>
      <c r="H54" s="135"/>
      <c r="I54" s="71"/>
      <c r="M54" s="71"/>
    </row>
    <row r="55" spans="1:13" ht="12.75" customHeight="1" hidden="1">
      <c r="A55" s="74"/>
      <c r="D55" s="135"/>
      <c r="E55" s="135"/>
      <c r="F55" s="135"/>
      <c r="G55" s="71"/>
      <c r="H55" s="135"/>
      <c r="I55" s="71"/>
      <c r="M55" s="71"/>
    </row>
    <row r="56" spans="1:13" ht="12.75">
      <c r="A56" s="74"/>
      <c r="D56" s="71" t="s">
        <v>66</v>
      </c>
      <c r="E56" s="71"/>
      <c r="F56" s="71"/>
      <c r="G56" s="121">
        <v>-91</v>
      </c>
      <c r="H56" s="149"/>
      <c r="I56" s="121">
        <v>-133</v>
      </c>
      <c r="J56" s="150"/>
      <c r="K56" s="121">
        <v>673</v>
      </c>
      <c r="L56" s="150"/>
      <c r="M56" s="121">
        <v>258</v>
      </c>
    </row>
    <row r="57" spans="1:13" ht="28.5" customHeight="1">
      <c r="A57" s="74"/>
      <c r="D57" s="181" t="s">
        <v>190</v>
      </c>
      <c r="E57" s="181"/>
      <c r="F57" s="181"/>
      <c r="G57" s="121">
        <f>G59-G56</f>
        <v>-27</v>
      </c>
      <c r="H57" s="121"/>
      <c r="I57" s="121">
        <f>I59-I56</f>
        <v>98</v>
      </c>
      <c r="J57" s="121"/>
      <c r="K57" s="121">
        <f>K59-K56</f>
        <v>203</v>
      </c>
      <c r="L57" s="121"/>
      <c r="M57" s="121">
        <f>M59-M56</f>
        <v>585</v>
      </c>
    </row>
    <row r="58" spans="1:13" ht="6" customHeight="1">
      <c r="A58" s="74"/>
      <c r="D58" s="138"/>
      <c r="E58" s="138"/>
      <c r="F58" s="138"/>
      <c r="G58" s="151"/>
      <c r="H58" s="121"/>
      <c r="I58" s="151"/>
      <c r="J58" s="150"/>
      <c r="K58" s="82"/>
      <c r="L58" s="150"/>
      <c r="M58" s="151"/>
    </row>
    <row r="59" spans="1:13" ht="13.5" thickBot="1">
      <c r="A59" s="74"/>
      <c r="D59" s="140"/>
      <c r="E59" s="140"/>
      <c r="F59" s="71"/>
      <c r="G59" s="152">
        <f>'Income Statement'!E30</f>
        <v>-118</v>
      </c>
      <c r="H59" s="121"/>
      <c r="I59" s="83">
        <f>'Income Statement'!G30</f>
        <v>-35</v>
      </c>
      <c r="J59" s="150"/>
      <c r="K59" s="83">
        <f>'Income Statement'!I30</f>
        <v>876</v>
      </c>
      <c r="L59" s="150"/>
      <c r="M59" s="83">
        <f>'Income Statement'!K30</f>
        <v>843</v>
      </c>
    </row>
    <row r="60" spans="1:11" ht="13.5" thickTop="1">
      <c r="A60" s="74"/>
      <c r="D60" s="140"/>
      <c r="E60" s="140"/>
      <c r="F60" s="71"/>
      <c r="G60" s="146"/>
      <c r="H60" s="142"/>
      <c r="I60" s="147"/>
      <c r="K60" s="15" t="s">
        <v>24</v>
      </c>
    </row>
    <row r="61" spans="1:12" ht="12.75">
      <c r="A61" s="72" t="s">
        <v>156</v>
      </c>
      <c r="B61" s="73" t="s">
        <v>67</v>
      </c>
      <c r="L61" s="75"/>
    </row>
    <row r="62" spans="1:13" ht="12.75">
      <c r="A62" s="74"/>
      <c r="B62" s="224" t="s">
        <v>119</v>
      </c>
      <c r="C62" s="224"/>
      <c r="D62" s="224"/>
      <c r="E62" s="224"/>
      <c r="F62" s="224"/>
      <c r="G62" s="224"/>
      <c r="H62" s="224"/>
      <c r="I62" s="224"/>
      <c r="J62" s="224"/>
      <c r="K62" s="224"/>
      <c r="L62" s="224"/>
      <c r="M62" s="224"/>
    </row>
    <row r="63" spans="1:13" ht="12.75">
      <c r="A63" s="74"/>
      <c r="B63" s="224"/>
      <c r="C63" s="224"/>
      <c r="D63" s="224"/>
      <c r="E63" s="224"/>
      <c r="F63" s="224"/>
      <c r="G63" s="224"/>
      <c r="H63" s="224"/>
      <c r="I63" s="224"/>
      <c r="J63" s="224"/>
      <c r="K63" s="224"/>
      <c r="L63" s="224"/>
      <c r="M63" s="224"/>
    </row>
    <row r="64" ht="12.75">
      <c r="A64" s="74"/>
    </row>
    <row r="65" spans="1:2" ht="12.75">
      <c r="A65" s="72" t="s">
        <v>68</v>
      </c>
      <c r="B65" s="73" t="s">
        <v>69</v>
      </c>
    </row>
    <row r="66" spans="1:13" ht="12.75">
      <c r="A66" s="74"/>
      <c r="B66" s="224" t="s">
        <v>118</v>
      </c>
      <c r="C66" s="224"/>
      <c r="D66" s="224"/>
      <c r="E66" s="224"/>
      <c r="F66" s="224"/>
      <c r="G66" s="224"/>
      <c r="H66" s="224"/>
      <c r="I66" s="224"/>
      <c r="J66" s="224"/>
      <c r="K66" s="224"/>
      <c r="L66" s="224"/>
      <c r="M66" s="224"/>
    </row>
    <row r="67" spans="1:13" ht="12.75" customHeight="1">
      <c r="A67" s="74"/>
      <c r="B67" s="224"/>
      <c r="C67" s="224"/>
      <c r="D67" s="224"/>
      <c r="E67" s="224"/>
      <c r="F67" s="224"/>
      <c r="G67" s="224"/>
      <c r="H67" s="224"/>
      <c r="I67" s="224"/>
      <c r="J67" s="224"/>
      <c r="K67" s="224"/>
      <c r="L67" s="224"/>
      <c r="M67" s="224"/>
    </row>
    <row r="68" spans="1:13" ht="15" customHeight="1" hidden="1">
      <c r="A68" s="74"/>
      <c r="B68" s="224"/>
      <c r="C68" s="224"/>
      <c r="D68" s="224"/>
      <c r="E68" s="224"/>
      <c r="F68" s="224"/>
      <c r="G68" s="224"/>
      <c r="H68" s="224"/>
      <c r="I68" s="224"/>
      <c r="J68" s="224"/>
      <c r="K68" s="224"/>
      <c r="L68" s="224"/>
      <c r="M68" s="224"/>
    </row>
    <row r="69" ht="12.75">
      <c r="A69" s="74"/>
    </row>
    <row r="70" spans="1:2" ht="12.75">
      <c r="A70" s="72" t="s">
        <v>70</v>
      </c>
      <c r="B70" s="73" t="s">
        <v>71</v>
      </c>
    </row>
    <row r="71" spans="1:12" ht="12.75">
      <c r="A71" s="74"/>
      <c r="B71" s="221" t="s">
        <v>226</v>
      </c>
      <c r="C71" s="221"/>
      <c r="D71" s="221"/>
      <c r="E71" s="221"/>
      <c r="F71" s="221"/>
      <c r="G71" s="221"/>
      <c r="H71" s="221"/>
      <c r="I71" s="221"/>
      <c r="J71" s="221"/>
      <c r="K71" s="221"/>
      <c r="L71" s="221"/>
    </row>
    <row r="72" spans="1:12" ht="12.75">
      <c r="A72" s="74"/>
      <c r="B72" s="71"/>
      <c r="C72" s="71"/>
      <c r="D72" s="71"/>
      <c r="E72" s="71"/>
      <c r="F72" s="71"/>
      <c r="G72" s="71"/>
      <c r="H72" s="71"/>
      <c r="I72" s="71"/>
      <c r="J72" s="71"/>
      <c r="K72" s="71"/>
      <c r="L72" s="71"/>
    </row>
    <row r="73" spans="1:2" ht="12.75">
      <c r="A73" s="72" t="s">
        <v>72</v>
      </c>
      <c r="B73" s="73" t="s">
        <v>73</v>
      </c>
    </row>
    <row r="74" spans="1:2" ht="12.75">
      <c r="A74" s="74"/>
      <c r="B74" s="15" t="s">
        <v>74</v>
      </c>
    </row>
    <row r="75" ht="12.75">
      <c r="A75" s="74"/>
    </row>
    <row r="76" spans="1:2" ht="12.75">
      <c r="A76" s="72" t="s">
        <v>75</v>
      </c>
      <c r="B76" s="73" t="s">
        <v>76</v>
      </c>
    </row>
    <row r="77" spans="1:12" ht="14.25" customHeight="1">
      <c r="A77" s="74"/>
      <c r="B77" s="224" t="s">
        <v>77</v>
      </c>
      <c r="C77" s="224"/>
      <c r="D77" s="224"/>
      <c r="E77" s="224"/>
      <c r="F77" s="224"/>
      <c r="G77" s="224"/>
      <c r="H77" s="224"/>
      <c r="I77" s="224"/>
      <c r="J77" s="224"/>
      <c r="K77" s="224"/>
      <c r="L77" s="224"/>
    </row>
    <row r="78" ht="12.75">
      <c r="A78" s="74"/>
    </row>
    <row r="79" spans="1:2" ht="12.75">
      <c r="A79" s="72" t="s">
        <v>78</v>
      </c>
      <c r="B79" s="73" t="s">
        <v>79</v>
      </c>
    </row>
    <row r="80" spans="1:2" ht="12.75" hidden="1">
      <c r="A80" s="72"/>
      <c r="B80" s="73"/>
    </row>
    <row r="81" spans="1:12" ht="12.75" customHeight="1">
      <c r="A81" s="72"/>
      <c r="B81" s="98"/>
      <c r="C81" s="99"/>
      <c r="D81" s="99"/>
      <c r="E81" s="99"/>
      <c r="F81" s="99"/>
      <c r="G81" s="99"/>
      <c r="H81" s="99"/>
      <c r="I81" s="99"/>
      <c r="J81" s="99"/>
      <c r="K81" s="99"/>
      <c r="L81" s="99"/>
    </row>
    <row r="82" spans="1:13" ht="36.75" customHeight="1">
      <c r="A82" s="72"/>
      <c r="B82" s="98"/>
      <c r="C82" s="99"/>
      <c r="D82" s="99"/>
      <c r="E82" s="99"/>
      <c r="F82" s="99"/>
      <c r="G82" s="99"/>
      <c r="H82" s="99"/>
      <c r="I82" s="100"/>
      <c r="J82" s="100"/>
      <c r="K82" s="101" t="s">
        <v>7</v>
      </c>
      <c r="L82" s="102"/>
      <c r="M82" s="101" t="s">
        <v>194</v>
      </c>
    </row>
    <row r="83" spans="1:13" ht="12.75" customHeight="1">
      <c r="A83" s="72"/>
      <c r="B83" s="98"/>
      <c r="C83" s="99"/>
      <c r="D83" s="99"/>
      <c r="E83" s="99"/>
      <c r="F83" s="99"/>
      <c r="G83" s="99"/>
      <c r="H83" s="99"/>
      <c r="I83" s="219"/>
      <c r="J83" s="219"/>
      <c r="K83" s="123">
        <f>G43</f>
        <v>40178</v>
      </c>
      <c r="L83" s="99" t="s">
        <v>24</v>
      </c>
      <c r="M83" s="123">
        <f>K83</f>
        <v>40178</v>
      </c>
    </row>
    <row r="84" spans="1:13" ht="12.75" customHeight="1">
      <c r="A84" s="72"/>
      <c r="B84" s="98"/>
      <c r="C84" s="99"/>
      <c r="D84" s="99"/>
      <c r="E84" s="99"/>
      <c r="F84" s="99"/>
      <c r="G84" s="99"/>
      <c r="H84" s="99"/>
      <c r="I84" s="99"/>
      <c r="J84" s="72"/>
      <c r="K84" s="72" t="s">
        <v>11</v>
      </c>
      <c r="M84" s="72" t="s">
        <v>11</v>
      </c>
    </row>
    <row r="85" spans="1:13" ht="12.75" customHeight="1">
      <c r="A85" s="72"/>
      <c r="B85" s="98"/>
      <c r="C85" s="99"/>
      <c r="D85" s="220" t="s">
        <v>121</v>
      </c>
      <c r="E85" s="220"/>
      <c r="F85" s="220"/>
      <c r="G85" s="220"/>
      <c r="H85" s="220"/>
      <c r="I85" s="220"/>
      <c r="K85" s="74"/>
      <c r="L85" s="153"/>
      <c r="M85" s="74"/>
    </row>
    <row r="86" spans="1:13" ht="12.75" customHeight="1">
      <c r="A86" s="72"/>
      <c r="B86" s="98"/>
      <c r="C86" s="99"/>
      <c r="D86" s="223" t="s">
        <v>122</v>
      </c>
      <c r="E86" s="223"/>
      <c r="F86" s="223"/>
      <c r="G86" s="223"/>
      <c r="H86" s="223"/>
      <c r="I86" s="223"/>
      <c r="K86" s="156">
        <v>0</v>
      </c>
      <c r="L86" s="153"/>
      <c r="M86" s="74">
        <v>27</v>
      </c>
    </row>
    <row r="87" spans="1:13" ht="12.75" customHeight="1">
      <c r="A87" s="72"/>
      <c r="B87" s="98"/>
      <c r="C87" s="99"/>
      <c r="D87" s="220" t="s">
        <v>123</v>
      </c>
      <c r="E87" s="220"/>
      <c r="F87" s="220"/>
      <c r="G87" s="220"/>
      <c r="H87" s="220"/>
      <c r="I87" s="220"/>
      <c r="K87" s="156"/>
      <c r="L87" s="153"/>
      <c r="M87" s="74"/>
    </row>
    <row r="88" spans="1:13" ht="12.75" customHeight="1">
      <c r="A88" s="72"/>
      <c r="B88" s="98"/>
      <c r="C88" s="99"/>
      <c r="D88" s="223" t="s">
        <v>122</v>
      </c>
      <c r="E88" s="223"/>
      <c r="F88" s="223"/>
      <c r="G88" s="223"/>
      <c r="H88" s="223"/>
      <c r="I88" s="223"/>
      <c r="K88" s="156">
        <v>0</v>
      </c>
      <c r="L88" s="153"/>
      <c r="M88" s="74">
        <v>11</v>
      </c>
    </row>
    <row r="89" spans="1:12" ht="11.25" customHeight="1">
      <c r="A89" s="72"/>
      <c r="B89" s="98"/>
      <c r="C89" s="99"/>
      <c r="D89" s="220"/>
      <c r="E89" s="220"/>
      <c r="F89" s="220"/>
      <c r="G89" s="220"/>
      <c r="H89" s="220"/>
      <c r="I89" s="220"/>
      <c r="J89" s="99"/>
      <c r="K89" s="99"/>
      <c r="L89" s="99"/>
    </row>
    <row r="90" spans="1:2" ht="12.75">
      <c r="A90" s="72" t="s">
        <v>80</v>
      </c>
      <c r="B90" s="73" t="s">
        <v>81</v>
      </c>
    </row>
    <row r="91" spans="1:14" ht="12.75">
      <c r="A91" s="74"/>
      <c r="K91" s="123">
        <f>K83</f>
        <v>40178</v>
      </c>
      <c r="M91" s="157"/>
      <c r="N91" s="158"/>
    </row>
    <row r="92" spans="1:14" ht="12.75">
      <c r="A92" s="74"/>
      <c r="J92" s="72" t="s">
        <v>24</v>
      </c>
      <c r="K92" s="72" t="s">
        <v>11</v>
      </c>
      <c r="M92" s="157"/>
      <c r="N92" s="158"/>
    </row>
    <row r="93" spans="1:14" ht="12.75">
      <c r="A93" s="74"/>
      <c r="B93" s="15" t="s">
        <v>243</v>
      </c>
      <c r="J93" s="72"/>
      <c r="K93" s="81">
        <f>'Balance Sheet'!D24</f>
        <v>200</v>
      </c>
      <c r="M93" s="157"/>
      <c r="N93" s="158"/>
    </row>
    <row r="94" spans="1:14" ht="12.75">
      <c r="A94" s="74"/>
      <c r="B94" s="15" t="s">
        <v>82</v>
      </c>
      <c r="K94" s="82">
        <f>'Balance Sheet'!D25</f>
        <v>3453</v>
      </c>
      <c r="M94" s="81"/>
      <c r="N94" s="158"/>
    </row>
    <row r="95" spans="1:14" ht="13.5" thickBot="1">
      <c r="A95" s="74"/>
      <c r="K95" s="83">
        <f>K93+K94</f>
        <v>3653</v>
      </c>
      <c r="M95" s="81"/>
      <c r="N95" s="158"/>
    </row>
    <row r="96" spans="1:14" ht="13.5" thickTop="1">
      <c r="A96" s="74"/>
      <c r="K96" s="81"/>
      <c r="M96" s="81"/>
      <c r="N96" s="158"/>
    </row>
    <row r="97" ht="12.75">
      <c r="J97" s="32" t="s">
        <v>24</v>
      </c>
    </row>
    <row r="98" spans="1:13" ht="12.75">
      <c r="A98" s="38" t="s">
        <v>83</v>
      </c>
      <c r="B98" s="244" t="s">
        <v>241</v>
      </c>
      <c r="C98" s="244"/>
      <c r="D98" s="244"/>
      <c r="E98" s="244"/>
      <c r="F98" s="244"/>
      <c r="G98" s="244"/>
      <c r="H98" s="244"/>
      <c r="I98" s="244"/>
      <c r="J98" s="244"/>
      <c r="K98" s="244"/>
      <c r="L98" s="244"/>
      <c r="M98" s="244"/>
    </row>
    <row r="99" spans="1:11" ht="12.75">
      <c r="A99" s="74"/>
      <c r="K99" s="15" t="s">
        <v>24</v>
      </c>
    </row>
    <row r="100" spans="1:5" ht="12.75">
      <c r="A100" s="72" t="s">
        <v>84</v>
      </c>
      <c r="B100" s="73" t="s">
        <v>85</v>
      </c>
      <c r="E100" s="15" t="s">
        <v>24</v>
      </c>
    </row>
    <row r="101" spans="1:13" ht="12.75">
      <c r="A101" s="72"/>
      <c r="B101" s="221" t="s">
        <v>244</v>
      </c>
      <c r="C101" s="221"/>
      <c r="D101" s="221"/>
      <c r="E101" s="221"/>
      <c r="F101" s="221"/>
      <c r="G101" s="221"/>
      <c r="H101" s="221"/>
      <c r="I101" s="221"/>
      <c r="J101" s="221"/>
      <c r="K101" s="221"/>
      <c r="L101" s="221"/>
      <c r="M101" s="221"/>
    </row>
    <row r="102" spans="1:13" ht="12.75">
      <c r="A102" s="74"/>
      <c r="B102" s="221"/>
      <c r="C102" s="221"/>
      <c r="D102" s="221"/>
      <c r="E102" s="221"/>
      <c r="F102" s="221"/>
      <c r="G102" s="221"/>
      <c r="H102" s="221"/>
      <c r="I102" s="221"/>
      <c r="J102" s="221"/>
      <c r="K102" s="221"/>
      <c r="L102" s="221"/>
      <c r="M102" s="221"/>
    </row>
    <row r="103" spans="1:13" ht="52.5" customHeight="1">
      <c r="A103" s="74"/>
      <c r="B103" s="245"/>
      <c r="C103" s="245"/>
      <c r="D103" s="245"/>
      <c r="E103" s="245"/>
      <c r="F103" s="245"/>
      <c r="G103" s="245"/>
      <c r="H103" s="245"/>
      <c r="I103" s="245"/>
      <c r="J103" s="245"/>
      <c r="K103" s="245"/>
      <c r="L103" s="245"/>
      <c r="M103" s="245"/>
    </row>
    <row r="104" spans="1:13" ht="12.75">
      <c r="A104" s="74"/>
      <c r="B104" s="159"/>
      <c r="C104" s="159"/>
      <c r="D104" s="159"/>
      <c r="E104" s="159"/>
      <c r="F104" s="159"/>
      <c r="G104" s="159"/>
      <c r="H104" s="159"/>
      <c r="I104" s="159"/>
      <c r="J104" s="159"/>
      <c r="K104" s="159"/>
      <c r="L104" s="159"/>
      <c r="M104" s="159"/>
    </row>
    <row r="105" spans="1:7" ht="12.75">
      <c r="A105" s="72" t="s">
        <v>86</v>
      </c>
      <c r="B105" s="73" t="s">
        <v>87</v>
      </c>
      <c r="G105" s="15" t="s">
        <v>24</v>
      </c>
    </row>
    <row r="106" spans="1:13" ht="12.75" customHeight="1">
      <c r="A106" s="72"/>
      <c r="B106" s="221" t="s">
        <v>242</v>
      </c>
      <c r="C106" s="221"/>
      <c r="D106" s="221"/>
      <c r="E106" s="221"/>
      <c r="F106" s="221"/>
      <c r="G106" s="221"/>
      <c r="H106" s="221"/>
      <c r="I106" s="221"/>
      <c r="J106" s="221"/>
      <c r="K106" s="221"/>
      <c r="L106" s="221"/>
      <c r="M106" s="221"/>
    </row>
    <row r="107" spans="1:13" ht="12.75">
      <c r="A107" s="74"/>
      <c r="B107" s="221"/>
      <c r="C107" s="221"/>
      <c r="D107" s="221"/>
      <c r="E107" s="221"/>
      <c r="F107" s="221"/>
      <c r="G107" s="221"/>
      <c r="H107" s="221"/>
      <c r="I107" s="221"/>
      <c r="J107" s="221"/>
      <c r="K107" s="221"/>
      <c r="L107" s="221"/>
      <c r="M107" s="221"/>
    </row>
    <row r="108" spans="1:13" ht="12.75">
      <c r="A108" s="74"/>
      <c r="B108" s="225"/>
      <c r="C108" s="225"/>
      <c r="D108" s="225"/>
      <c r="E108" s="225"/>
      <c r="F108" s="225"/>
      <c r="G108" s="225"/>
      <c r="H108" s="225"/>
      <c r="I108" s="225"/>
      <c r="J108" s="225"/>
      <c r="K108" s="225"/>
      <c r="L108" s="225"/>
      <c r="M108" s="225"/>
    </row>
    <row r="109" spans="1:12" ht="12.75">
      <c r="A109" s="74"/>
      <c r="B109" s="71"/>
      <c r="C109" s="71"/>
      <c r="D109" s="71"/>
      <c r="E109" s="71"/>
      <c r="F109" s="71"/>
      <c r="G109" s="71"/>
      <c r="H109" s="71"/>
      <c r="I109" s="71"/>
      <c r="J109" s="71"/>
      <c r="K109" s="71"/>
      <c r="L109" s="71"/>
    </row>
    <row r="110" spans="1:2" ht="12.75">
      <c r="A110" s="72" t="s">
        <v>88</v>
      </c>
      <c r="B110" s="73" t="s">
        <v>89</v>
      </c>
    </row>
    <row r="111" spans="1:13" ht="12.75">
      <c r="A111" s="74"/>
      <c r="B111" s="224" t="s">
        <v>227</v>
      </c>
      <c r="C111" s="224"/>
      <c r="D111" s="224"/>
      <c r="E111" s="224"/>
      <c r="F111" s="224"/>
      <c r="G111" s="224"/>
      <c r="H111" s="224"/>
      <c r="I111" s="224"/>
      <c r="J111" s="224"/>
      <c r="K111" s="224"/>
      <c r="L111" s="224"/>
      <c r="M111" s="224"/>
    </row>
    <row r="112" spans="1:12" ht="12.75">
      <c r="A112" s="74"/>
      <c r="B112" s="71"/>
      <c r="C112" s="71"/>
      <c r="D112" s="71"/>
      <c r="E112" s="71"/>
      <c r="F112" s="71"/>
      <c r="G112" s="71"/>
      <c r="H112" s="71"/>
      <c r="I112" s="71"/>
      <c r="J112" s="71"/>
      <c r="K112" s="71"/>
      <c r="L112" s="71"/>
    </row>
    <row r="113" spans="1:2" ht="12.75">
      <c r="A113" s="72" t="s">
        <v>90</v>
      </c>
      <c r="B113" s="73" t="s">
        <v>91</v>
      </c>
    </row>
    <row r="114" spans="1:2" ht="12.75">
      <c r="A114" s="74"/>
      <c r="B114" s="15" t="s">
        <v>116</v>
      </c>
    </row>
    <row r="115" ht="12.75">
      <c r="A115" s="74"/>
    </row>
    <row r="116" spans="1:11" ht="12.75">
      <c r="A116" s="72" t="s">
        <v>92</v>
      </c>
      <c r="B116" s="73" t="s">
        <v>16</v>
      </c>
      <c r="I116" s="72"/>
      <c r="K116" s="95" t="s">
        <v>6</v>
      </c>
    </row>
    <row r="117" spans="9:11" ht="25.5">
      <c r="I117" s="40" t="s">
        <v>7</v>
      </c>
      <c r="J117" s="72"/>
      <c r="K117" s="122" t="s">
        <v>9</v>
      </c>
    </row>
    <row r="118" spans="1:11" ht="12.75">
      <c r="A118" s="72"/>
      <c r="B118" s="73"/>
      <c r="I118" s="123">
        <v>40178</v>
      </c>
      <c r="K118" s="123">
        <f>+I118</f>
        <v>40178</v>
      </c>
    </row>
    <row r="119" spans="1:11" ht="12.75">
      <c r="A119" s="72"/>
      <c r="B119" s="73"/>
      <c r="I119" s="72" t="s">
        <v>11</v>
      </c>
      <c r="K119" s="72" t="s">
        <v>11</v>
      </c>
    </row>
    <row r="120" spans="1:11" ht="13.5" customHeight="1">
      <c r="A120" s="72"/>
      <c r="B120" s="15" t="s">
        <v>228</v>
      </c>
      <c r="I120" s="124">
        <v>105</v>
      </c>
      <c r="K120" s="124">
        <v>141</v>
      </c>
    </row>
    <row r="121" spans="1:11" ht="13.5" customHeight="1">
      <c r="A121" s="72"/>
      <c r="B121" s="15" t="s">
        <v>229</v>
      </c>
      <c r="I121" s="124">
        <f>+I122-I120</f>
        <v>60</v>
      </c>
      <c r="K121" s="124">
        <f>+K122-K120</f>
        <v>155</v>
      </c>
    </row>
    <row r="122" spans="1:11" ht="13.5" thickBot="1">
      <c r="A122" s="72"/>
      <c r="I122" s="125">
        <f>-'Income Statement'!E27</f>
        <v>165</v>
      </c>
      <c r="K122" s="125">
        <f>-'Income Statement'!I27</f>
        <v>296</v>
      </c>
    </row>
    <row r="123" spans="1:11" ht="13.5" thickTop="1">
      <c r="A123" s="72"/>
      <c r="I123" s="84"/>
      <c r="K123" s="84"/>
    </row>
    <row r="124" spans="1:11" ht="12.75">
      <c r="A124" s="72"/>
      <c r="I124" s="84"/>
      <c r="K124" s="84"/>
    </row>
    <row r="125" spans="1:12" ht="12.75">
      <c r="A125" s="72" t="s">
        <v>93</v>
      </c>
      <c r="B125" s="73" t="s">
        <v>94</v>
      </c>
      <c r="L125" s="75"/>
    </row>
    <row r="126" spans="1:12" ht="12.75">
      <c r="A126" s="74"/>
      <c r="B126" s="224" t="s">
        <v>130</v>
      </c>
      <c r="C126" s="224"/>
      <c r="D126" s="224"/>
      <c r="E126" s="224"/>
      <c r="F126" s="224"/>
      <c r="G126" s="224"/>
      <c r="H126" s="224"/>
      <c r="I126" s="224"/>
      <c r="J126" s="224"/>
      <c r="K126" s="224"/>
      <c r="L126" s="224"/>
    </row>
    <row r="127" spans="1:12" ht="12.75">
      <c r="A127" s="74"/>
      <c r="B127" s="71"/>
      <c r="C127" s="71"/>
      <c r="D127" s="71"/>
      <c r="E127" s="71"/>
      <c r="F127" s="71"/>
      <c r="G127" s="71"/>
      <c r="H127" s="71"/>
      <c r="I127" s="71"/>
      <c r="J127" s="71"/>
      <c r="K127" s="71"/>
      <c r="L127" s="71"/>
    </row>
    <row r="128" spans="1:2" ht="12.75">
      <c r="A128" s="72" t="s">
        <v>95</v>
      </c>
      <c r="B128" s="73" t="s">
        <v>96</v>
      </c>
    </row>
    <row r="129" spans="1:13" ht="12.75">
      <c r="A129" s="74"/>
      <c r="B129" s="224" t="s">
        <v>189</v>
      </c>
      <c r="C129" s="224"/>
      <c r="D129" s="224"/>
      <c r="E129" s="224"/>
      <c r="F129" s="224"/>
      <c r="G129" s="224"/>
      <c r="H129" s="224"/>
      <c r="I129" s="224"/>
      <c r="J129" s="224"/>
      <c r="K129" s="224"/>
      <c r="L129" s="224"/>
      <c r="M129" s="224"/>
    </row>
    <row r="130" spans="1:12" ht="12.75">
      <c r="A130" s="74"/>
      <c r="B130" s="37"/>
      <c r="C130" s="37"/>
      <c r="D130" s="37"/>
      <c r="E130" s="37"/>
      <c r="F130" s="37"/>
      <c r="G130" s="37"/>
      <c r="H130" s="37"/>
      <c r="I130" s="37"/>
      <c r="J130" s="37"/>
      <c r="K130" s="37"/>
      <c r="L130" s="37"/>
    </row>
    <row r="131" spans="1:2" ht="12.75">
      <c r="A131" s="72" t="s">
        <v>97</v>
      </c>
      <c r="B131" s="73" t="s">
        <v>98</v>
      </c>
    </row>
    <row r="132" spans="1:12" ht="12.75">
      <c r="A132" s="74"/>
      <c r="B132" s="224" t="s">
        <v>191</v>
      </c>
      <c r="C132" s="224"/>
      <c r="D132" s="224"/>
      <c r="E132" s="224"/>
      <c r="F132" s="224"/>
      <c r="G132" s="224"/>
      <c r="H132" s="224"/>
      <c r="I132" s="224"/>
      <c r="J132" s="224"/>
      <c r="K132" s="224"/>
      <c r="L132" s="224"/>
    </row>
    <row r="133" spans="1:12" ht="12.75">
      <c r="A133" s="74"/>
      <c r="B133" s="76"/>
      <c r="C133" s="76"/>
      <c r="D133" s="76"/>
      <c r="E133" s="76"/>
      <c r="F133" s="76"/>
      <c r="G133" s="76"/>
      <c r="H133" s="76"/>
      <c r="I133" s="76"/>
      <c r="J133" s="76"/>
      <c r="K133" s="76"/>
      <c r="L133" s="76"/>
    </row>
    <row r="134" spans="1:2" ht="12.75">
      <c r="A134" s="72" t="s">
        <v>99</v>
      </c>
      <c r="B134" s="73" t="s">
        <v>100</v>
      </c>
    </row>
    <row r="135" spans="1:13" ht="12.75">
      <c r="A135" s="72"/>
      <c r="B135" s="224" t="s">
        <v>180</v>
      </c>
      <c r="C135" s="224"/>
      <c r="D135" s="224"/>
      <c r="E135" s="224"/>
      <c r="F135" s="224"/>
      <c r="G135" s="224"/>
      <c r="H135" s="224"/>
      <c r="I135" s="224"/>
      <c r="J135" s="224"/>
      <c r="K135" s="224"/>
      <c r="L135" s="224"/>
      <c r="M135" s="224"/>
    </row>
    <row r="136" ht="12.75">
      <c r="A136" s="74"/>
    </row>
    <row r="137" spans="1:2" ht="12.75">
      <c r="A137" s="72" t="s">
        <v>101</v>
      </c>
      <c r="B137" s="73" t="s">
        <v>102</v>
      </c>
    </row>
    <row r="138" spans="1:12" ht="12.75">
      <c r="A138" s="74"/>
      <c r="B138" s="160" t="s">
        <v>131</v>
      </c>
      <c r="C138" s="160"/>
      <c r="D138" s="160"/>
      <c r="E138" s="160"/>
      <c r="F138" s="160"/>
      <c r="G138" s="160"/>
      <c r="H138" s="160"/>
      <c r="I138" s="160"/>
      <c r="J138" s="160"/>
      <c r="K138" s="160"/>
      <c r="L138" s="160"/>
    </row>
    <row r="139" ht="12.75">
      <c r="A139" s="74"/>
    </row>
    <row r="140" spans="1:2" ht="12.75">
      <c r="A140" s="72" t="s">
        <v>103</v>
      </c>
      <c r="B140" s="73" t="s">
        <v>104</v>
      </c>
    </row>
    <row r="141" spans="1:2" ht="12.75">
      <c r="A141" s="74"/>
      <c r="B141" s="15" t="s">
        <v>158</v>
      </c>
    </row>
    <row r="142" spans="1:12" ht="12.75">
      <c r="A142" s="76"/>
      <c r="B142" s="129"/>
      <c r="C142" s="129"/>
      <c r="D142" s="129"/>
      <c r="E142" s="129"/>
      <c r="F142" s="129"/>
      <c r="G142" s="129"/>
      <c r="H142" s="129"/>
      <c r="I142" s="129"/>
      <c r="J142" s="129"/>
      <c r="K142" s="129"/>
      <c r="L142" s="129"/>
    </row>
    <row r="143" spans="1:12" ht="12.75">
      <c r="A143" s="76"/>
      <c r="B143" s="253" t="s">
        <v>154</v>
      </c>
      <c r="C143" s="254"/>
      <c r="D143" s="254"/>
      <c r="E143" s="254"/>
      <c r="F143" s="254"/>
      <c r="G143" s="254"/>
      <c r="H143" s="254"/>
      <c r="I143" s="254"/>
      <c r="J143" s="254"/>
      <c r="K143" s="254"/>
      <c r="L143" s="254"/>
    </row>
    <row r="144" spans="1:12" ht="6" customHeight="1">
      <c r="A144" s="76"/>
      <c r="B144" s="129"/>
      <c r="C144" s="129"/>
      <c r="D144" s="129"/>
      <c r="E144" s="129"/>
      <c r="F144" s="129"/>
      <c r="G144" s="129"/>
      <c r="H144" s="129"/>
      <c r="I144" s="129"/>
      <c r="J144" s="129"/>
      <c r="K144" s="129"/>
      <c r="L144" s="129"/>
    </row>
    <row r="145" spans="1:13" ht="12.75">
      <c r="A145" s="76"/>
      <c r="B145" s="221" t="s">
        <v>155</v>
      </c>
      <c r="C145" s="221"/>
      <c r="D145" s="221"/>
      <c r="E145" s="221"/>
      <c r="F145" s="221"/>
      <c r="G145" s="221"/>
      <c r="H145" s="221"/>
      <c r="I145" s="221"/>
      <c r="J145" s="221"/>
      <c r="K145" s="221"/>
      <c r="L145" s="221"/>
      <c r="M145" s="221"/>
    </row>
    <row r="146" spans="1:13" ht="12.75">
      <c r="A146" s="76"/>
      <c r="B146" s="221"/>
      <c r="C146" s="221"/>
      <c r="D146" s="221"/>
      <c r="E146" s="221"/>
      <c r="F146" s="221"/>
      <c r="G146" s="221"/>
      <c r="H146" s="221"/>
      <c r="I146" s="221"/>
      <c r="J146" s="221"/>
      <c r="K146" s="221"/>
      <c r="L146" s="221"/>
      <c r="M146" s="221"/>
    </row>
    <row r="147" spans="1:13" ht="12.75">
      <c r="A147" s="76"/>
      <c r="B147" s="221"/>
      <c r="C147" s="221"/>
      <c r="D147" s="221"/>
      <c r="E147" s="221"/>
      <c r="F147" s="221"/>
      <c r="G147" s="221"/>
      <c r="H147" s="221"/>
      <c r="I147" s="221"/>
      <c r="J147" s="221"/>
      <c r="K147" s="221"/>
      <c r="L147" s="221"/>
      <c r="M147" s="221"/>
    </row>
    <row r="148" spans="1:13" ht="12.75" customHeight="1">
      <c r="A148" s="76"/>
      <c r="B148" s="221"/>
      <c r="C148" s="221"/>
      <c r="D148" s="221"/>
      <c r="E148" s="221"/>
      <c r="F148" s="221"/>
      <c r="G148" s="221"/>
      <c r="H148" s="221"/>
      <c r="I148" s="221"/>
      <c r="J148" s="221"/>
      <c r="K148" s="221"/>
      <c r="L148" s="221"/>
      <c r="M148" s="221"/>
    </row>
    <row r="149" spans="1:13" ht="12.75">
      <c r="A149" s="76"/>
      <c r="B149" s="119"/>
      <c r="C149" s="119"/>
      <c r="D149" s="119"/>
      <c r="E149" s="119"/>
      <c r="F149" s="119"/>
      <c r="G149" s="119"/>
      <c r="H149" s="119"/>
      <c r="I149" s="119"/>
      <c r="J149" s="119"/>
      <c r="K149" s="119"/>
      <c r="L149" s="119"/>
      <c r="M149" s="119"/>
    </row>
    <row r="150" spans="1:13" ht="12.75">
      <c r="A150" s="76"/>
      <c r="B150" s="221" t="s">
        <v>230</v>
      </c>
      <c r="C150" s="221"/>
      <c r="D150" s="221"/>
      <c r="E150" s="221"/>
      <c r="F150" s="221"/>
      <c r="G150" s="221"/>
      <c r="H150" s="221"/>
      <c r="I150" s="221"/>
      <c r="J150" s="221"/>
      <c r="K150" s="221"/>
      <c r="L150" s="221"/>
      <c r="M150" s="221"/>
    </row>
    <row r="151" spans="1:13" ht="12.75">
      <c r="A151" s="76"/>
      <c r="B151" s="221"/>
      <c r="C151" s="221"/>
      <c r="D151" s="221"/>
      <c r="E151" s="221"/>
      <c r="F151" s="221"/>
      <c r="G151" s="221"/>
      <c r="H151" s="221"/>
      <c r="I151" s="221"/>
      <c r="J151" s="221"/>
      <c r="K151" s="221"/>
      <c r="L151" s="221"/>
      <c r="M151" s="221"/>
    </row>
    <row r="152" spans="1:13" ht="12.75">
      <c r="A152" s="76"/>
      <c r="B152" s="221"/>
      <c r="C152" s="221"/>
      <c r="D152" s="221"/>
      <c r="E152" s="221"/>
      <c r="F152" s="221"/>
      <c r="G152" s="221"/>
      <c r="H152" s="221"/>
      <c r="I152" s="221"/>
      <c r="J152" s="221"/>
      <c r="K152" s="221"/>
      <c r="L152" s="221"/>
      <c r="M152" s="221"/>
    </row>
    <row r="153" spans="1:13" ht="12.75">
      <c r="A153" s="76"/>
      <c r="B153" s="221"/>
      <c r="C153" s="221"/>
      <c r="D153" s="221"/>
      <c r="E153" s="221"/>
      <c r="F153" s="221"/>
      <c r="G153" s="221"/>
      <c r="H153" s="221"/>
      <c r="I153" s="221"/>
      <c r="J153" s="221"/>
      <c r="K153" s="221"/>
      <c r="L153" s="221"/>
      <c r="M153" s="221"/>
    </row>
    <row r="154" spans="1:13" ht="12.75">
      <c r="A154" s="76"/>
      <c r="B154" s="221"/>
      <c r="C154" s="221"/>
      <c r="D154" s="221"/>
      <c r="E154" s="221"/>
      <c r="F154" s="221"/>
      <c r="G154" s="221"/>
      <c r="H154" s="221"/>
      <c r="I154" s="221"/>
      <c r="J154" s="221"/>
      <c r="K154" s="221"/>
      <c r="L154" s="221"/>
      <c r="M154" s="221"/>
    </row>
    <row r="155" spans="1:13" ht="12.75" customHeight="1">
      <c r="A155" s="76"/>
      <c r="B155" s="119"/>
      <c r="C155" s="119"/>
      <c r="D155" s="119"/>
      <c r="E155" s="119"/>
      <c r="F155" s="119"/>
      <c r="G155" s="119"/>
      <c r="H155" s="119"/>
      <c r="I155" s="119"/>
      <c r="J155" s="119"/>
      <c r="K155" s="119"/>
      <c r="L155" s="119"/>
      <c r="M155" s="119"/>
    </row>
    <row r="156" spans="1:13" ht="12.75">
      <c r="A156" s="76"/>
      <c r="B156" s="221" t="s">
        <v>239</v>
      </c>
      <c r="C156" s="221"/>
      <c r="D156" s="221"/>
      <c r="E156" s="221"/>
      <c r="F156" s="221"/>
      <c r="G156" s="221"/>
      <c r="H156" s="221"/>
      <c r="I156" s="221"/>
      <c r="J156" s="221"/>
      <c r="K156" s="221"/>
      <c r="L156" s="221"/>
      <c r="M156" s="221"/>
    </row>
    <row r="157" spans="1:13" ht="12.75">
      <c r="A157" s="76"/>
      <c r="B157" s="225"/>
      <c r="C157" s="225"/>
      <c r="D157" s="225"/>
      <c r="E157" s="225"/>
      <c r="F157" s="225"/>
      <c r="G157" s="225"/>
      <c r="H157" s="225"/>
      <c r="I157" s="225"/>
      <c r="J157" s="225"/>
      <c r="K157" s="225"/>
      <c r="L157" s="225"/>
      <c r="M157" s="225"/>
    </row>
    <row r="158" spans="1:13" ht="12.75">
      <c r="A158" s="76"/>
      <c r="B158" s="225"/>
      <c r="C158" s="225"/>
      <c r="D158" s="225"/>
      <c r="E158" s="225"/>
      <c r="F158" s="225"/>
      <c r="G158" s="225"/>
      <c r="H158" s="225"/>
      <c r="I158" s="225"/>
      <c r="J158" s="225"/>
      <c r="K158" s="225"/>
      <c r="L158" s="225"/>
      <c r="M158" s="225"/>
    </row>
    <row r="159" spans="1:13" ht="12.75">
      <c r="A159" s="76"/>
      <c r="B159" s="225"/>
      <c r="C159" s="225"/>
      <c r="D159" s="225"/>
      <c r="E159" s="225"/>
      <c r="F159" s="225"/>
      <c r="G159" s="225"/>
      <c r="H159" s="225"/>
      <c r="I159" s="225"/>
      <c r="J159" s="225"/>
      <c r="K159" s="225"/>
      <c r="L159" s="225"/>
      <c r="M159" s="225"/>
    </row>
    <row r="160" spans="1:13" ht="12.75">
      <c r="A160" s="76"/>
      <c r="B160" s="225"/>
      <c r="C160" s="225"/>
      <c r="D160" s="225"/>
      <c r="E160" s="225"/>
      <c r="F160" s="225"/>
      <c r="G160" s="225"/>
      <c r="H160" s="225"/>
      <c r="I160" s="225"/>
      <c r="J160" s="225"/>
      <c r="K160" s="225"/>
      <c r="L160" s="225"/>
      <c r="M160" s="225"/>
    </row>
    <row r="161" spans="1:13" ht="12.75">
      <c r="A161" s="76"/>
      <c r="B161" s="225"/>
      <c r="C161" s="225"/>
      <c r="D161" s="225"/>
      <c r="E161" s="225"/>
      <c r="F161" s="225"/>
      <c r="G161" s="225"/>
      <c r="H161" s="225"/>
      <c r="I161" s="225"/>
      <c r="J161" s="225"/>
      <c r="K161" s="225"/>
      <c r="L161" s="225"/>
      <c r="M161" s="225"/>
    </row>
    <row r="162" ht="12.75">
      <c r="A162" s="74"/>
    </row>
    <row r="163" spans="1:12" ht="12.75">
      <c r="A163" s="72" t="s">
        <v>105</v>
      </c>
      <c r="B163" s="73" t="s">
        <v>106</v>
      </c>
      <c r="L163" s="75"/>
    </row>
    <row r="164" spans="1:12" ht="12.75">
      <c r="A164" s="74"/>
      <c r="B164" s="252" t="s">
        <v>117</v>
      </c>
      <c r="C164" s="252"/>
      <c r="D164" s="252"/>
      <c r="E164" s="252"/>
      <c r="F164" s="252"/>
      <c r="G164" s="252"/>
      <c r="H164" s="252"/>
      <c r="I164" s="252"/>
      <c r="J164" s="252"/>
      <c r="K164" s="252"/>
      <c r="L164" s="252"/>
    </row>
    <row r="165" spans="1:12" ht="12.75">
      <c r="A165" s="74"/>
      <c r="B165" s="131"/>
      <c r="C165" s="131"/>
      <c r="D165" s="131"/>
      <c r="E165" s="131"/>
      <c r="F165" s="131"/>
      <c r="G165" s="131"/>
      <c r="H165" s="131"/>
      <c r="I165" s="131"/>
      <c r="J165" s="131"/>
      <c r="K165" s="131"/>
      <c r="L165" s="131"/>
    </row>
    <row r="166" spans="1:2" ht="12.75" customHeight="1">
      <c r="A166" s="72" t="s">
        <v>107</v>
      </c>
      <c r="B166" s="73" t="s">
        <v>185</v>
      </c>
    </row>
    <row r="167" spans="1:3" ht="12.75">
      <c r="A167" s="74"/>
      <c r="B167" s="74" t="s">
        <v>60</v>
      </c>
      <c r="C167" s="15" t="s">
        <v>108</v>
      </c>
    </row>
    <row r="168" spans="1:13" ht="12.75">
      <c r="A168" s="74"/>
      <c r="B168" s="74"/>
      <c r="C168" s="243" t="s">
        <v>186</v>
      </c>
      <c r="D168" s="243"/>
      <c r="E168" s="243"/>
      <c r="F168" s="243"/>
      <c r="G168" s="243"/>
      <c r="H168" s="243"/>
      <c r="I168" s="243"/>
      <c r="J168" s="243"/>
      <c r="K168" s="243"/>
      <c r="L168" s="243"/>
      <c r="M168" s="243"/>
    </row>
    <row r="169" spans="1:13" ht="12.75">
      <c r="A169" s="74"/>
      <c r="B169" s="74"/>
      <c r="C169" s="243"/>
      <c r="D169" s="243"/>
      <c r="E169" s="243"/>
      <c r="F169" s="243"/>
      <c r="G169" s="243"/>
      <c r="H169" s="243"/>
      <c r="I169" s="243"/>
      <c r="J169" s="243"/>
      <c r="K169" s="243"/>
      <c r="L169" s="243"/>
      <c r="M169" s="243"/>
    </row>
    <row r="170" spans="1:13" ht="12.75">
      <c r="A170" s="74"/>
      <c r="B170" s="74"/>
      <c r="C170" s="161"/>
      <c r="D170" s="161"/>
      <c r="E170" s="161"/>
      <c r="F170" s="161"/>
      <c r="G170" s="161"/>
      <c r="H170" s="161"/>
      <c r="I170" s="161"/>
      <c r="J170" s="161"/>
      <c r="K170" s="161"/>
      <c r="L170" s="161"/>
      <c r="M170" s="161"/>
    </row>
    <row r="171" spans="1:13" ht="12.75" customHeight="1">
      <c r="A171" s="74"/>
      <c r="B171" s="74"/>
      <c r="C171" s="162"/>
      <c r="D171" s="163"/>
      <c r="E171" s="164"/>
      <c r="F171" s="228" t="s">
        <v>198</v>
      </c>
      <c r="G171" s="229"/>
      <c r="H171" s="183" t="s">
        <v>199</v>
      </c>
      <c r="I171" s="184"/>
      <c r="J171" s="184"/>
      <c r="K171" s="185"/>
      <c r="L171" s="161"/>
      <c r="M171" s="161"/>
    </row>
    <row r="172" spans="1:13" ht="12.75">
      <c r="A172" s="74"/>
      <c r="B172" s="74"/>
      <c r="C172" s="165"/>
      <c r="D172" s="166"/>
      <c r="E172" s="167"/>
      <c r="F172" s="230"/>
      <c r="G172" s="231"/>
      <c r="H172" s="186"/>
      <c r="I172" s="187"/>
      <c r="J172" s="187"/>
      <c r="K172" s="188"/>
      <c r="L172" s="161"/>
      <c r="M172" s="161"/>
    </row>
    <row r="173" spans="1:13" ht="12.75">
      <c r="A173" s="74"/>
      <c r="B173" s="74"/>
      <c r="C173" s="168"/>
      <c r="D173" s="169"/>
      <c r="E173" s="170"/>
      <c r="F173" s="154">
        <v>2009</v>
      </c>
      <c r="G173" s="171">
        <v>2008</v>
      </c>
      <c r="H173" s="154"/>
      <c r="I173" s="155">
        <f>+F173</f>
        <v>2009</v>
      </c>
      <c r="J173" s="255">
        <f>+G173</f>
        <v>2008</v>
      </c>
      <c r="K173" s="256"/>
      <c r="L173" s="161"/>
      <c r="M173" s="161"/>
    </row>
    <row r="174" spans="1:13" ht="12.75">
      <c r="A174" s="74"/>
      <c r="B174" s="74"/>
      <c r="C174" s="241" t="s">
        <v>187</v>
      </c>
      <c r="D174" s="242"/>
      <c r="E174" s="164"/>
      <c r="F174" s="172">
        <v>-118413.79</v>
      </c>
      <c r="G174" s="172">
        <v>-35026.539999999804</v>
      </c>
      <c r="H174" s="173"/>
      <c r="I174" s="174">
        <v>875948.95</v>
      </c>
      <c r="J174" s="257">
        <v>843130</v>
      </c>
      <c r="K174" s="258"/>
      <c r="L174" s="161"/>
      <c r="M174" s="161"/>
    </row>
    <row r="175" spans="1:13" ht="12.75">
      <c r="A175" s="74"/>
      <c r="B175" s="74"/>
      <c r="C175" s="232" t="s">
        <v>132</v>
      </c>
      <c r="D175" s="233"/>
      <c r="E175" s="234"/>
      <c r="F175" s="172">
        <v>76029000</v>
      </c>
      <c r="G175" s="172">
        <v>76029000</v>
      </c>
      <c r="H175" s="172"/>
      <c r="I175" s="77">
        <f>F175</f>
        <v>76029000</v>
      </c>
      <c r="J175" s="246">
        <v>76029000</v>
      </c>
      <c r="K175" s="247"/>
      <c r="L175" s="161"/>
      <c r="M175" s="161"/>
    </row>
    <row r="176" spans="1:13" ht="12.75">
      <c r="A176" s="74"/>
      <c r="B176" s="74"/>
      <c r="C176" s="232"/>
      <c r="D176" s="233"/>
      <c r="E176" s="234"/>
      <c r="F176" s="165"/>
      <c r="G176" s="175"/>
      <c r="H176" s="165"/>
      <c r="I176" s="167"/>
      <c r="J176" s="248"/>
      <c r="K176" s="249"/>
      <c r="L176" s="161"/>
      <c r="M176" s="161"/>
    </row>
    <row r="177" spans="1:13" ht="12.75">
      <c r="A177" s="74"/>
      <c r="B177" s="74"/>
      <c r="C177" s="235" t="s">
        <v>188</v>
      </c>
      <c r="D177" s="236"/>
      <c r="E177" s="237"/>
      <c r="F177" s="176">
        <f>F174/F175*100</f>
        <v>-0.15574818819134803</v>
      </c>
      <c r="G177" s="177">
        <f>G174/G175*100</f>
        <v>-0.04606997329966171</v>
      </c>
      <c r="H177" s="176"/>
      <c r="I177" s="178">
        <f>I174/I175*100</f>
        <v>1.1521247813334385</v>
      </c>
      <c r="J177" s="250">
        <v>1.12</v>
      </c>
      <c r="K177" s="251"/>
      <c r="L177" s="161"/>
      <c r="M177" s="161"/>
    </row>
    <row r="178" spans="1:13" ht="12.75">
      <c r="A178" s="74"/>
      <c r="B178" s="74"/>
      <c r="C178" s="238"/>
      <c r="D178" s="239"/>
      <c r="E178" s="240"/>
      <c r="F178" s="168"/>
      <c r="G178" s="179"/>
      <c r="H178" s="168"/>
      <c r="I178" s="170"/>
      <c r="J178" s="196"/>
      <c r="K178" s="197"/>
      <c r="L178" s="161"/>
      <c r="M178" s="161"/>
    </row>
    <row r="179" spans="1:12" ht="12.75">
      <c r="A179" s="74"/>
      <c r="C179" s="180"/>
      <c r="D179" s="180"/>
      <c r="E179" s="180"/>
      <c r="F179" s="180"/>
      <c r="G179" s="180"/>
      <c r="H179" s="180"/>
      <c r="I179" s="180"/>
      <c r="J179" s="180"/>
      <c r="K179" s="180"/>
      <c r="L179" s="180"/>
    </row>
    <row r="180" spans="1:12" ht="12.75">
      <c r="A180" s="74"/>
      <c r="B180" s="15" t="s">
        <v>218</v>
      </c>
      <c r="C180" s="120" t="s">
        <v>219</v>
      </c>
      <c r="D180" s="180"/>
      <c r="E180" s="180"/>
      <c r="F180" s="180"/>
      <c r="G180" s="180"/>
      <c r="H180" s="180"/>
      <c r="I180" s="180"/>
      <c r="J180" s="180"/>
      <c r="K180" s="180"/>
      <c r="L180" s="180"/>
    </row>
    <row r="181" spans="1:12" ht="12.75">
      <c r="A181" s="74"/>
      <c r="C181" s="120" t="s">
        <v>220</v>
      </c>
      <c r="D181" s="180"/>
      <c r="E181" s="180"/>
      <c r="F181" s="180"/>
      <c r="G181" s="180"/>
      <c r="H181" s="180"/>
      <c r="I181" s="180"/>
      <c r="J181" s="180"/>
      <c r="K181" s="180"/>
      <c r="L181" s="180"/>
    </row>
    <row r="182" ht="12.75">
      <c r="A182" s="74"/>
    </row>
    <row r="183" ht="12.75">
      <c r="A183" s="74"/>
    </row>
    <row r="184" spans="1:11" ht="12.75">
      <c r="A184" s="15" t="s">
        <v>109</v>
      </c>
      <c r="K184" s="15" t="s">
        <v>24</v>
      </c>
    </row>
    <row r="187" ht="12.75">
      <c r="A187" s="15" t="s">
        <v>110</v>
      </c>
    </row>
    <row r="188" ht="12.75">
      <c r="A188" s="15" t="s">
        <v>111</v>
      </c>
    </row>
    <row r="190" ht="12.75">
      <c r="A190" s="15" t="s">
        <v>112</v>
      </c>
    </row>
    <row r="192" spans="1:4" ht="12.75">
      <c r="A192" s="227" t="s">
        <v>246</v>
      </c>
      <c r="B192" s="227"/>
      <c r="C192" s="227"/>
      <c r="D192" s="227"/>
    </row>
    <row r="193" ht="12.75">
      <c r="A193" s="74"/>
    </row>
  </sheetData>
  <sheetProtection/>
  <mergeCells count="49">
    <mergeCell ref="J175:K175"/>
    <mergeCell ref="J176:K176"/>
    <mergeCell ref="B106:M108"/>
    <mergeCell ref="J177:K177"/>
    <mergeCell ref="B126:L126"/>
    <mergeCell ref="B164:L164"/>
    <mergeCell ref="B135:M135"/>
    <mergeCell ref="B143:L143"/>
    <mergeCell ref="J173:K173"/>
    <mergeCell ref="J174:K174"/>
    <mergeCell ref="C168:M169"/>
    <mergeCell ref="D89:I89"/>
    <mergeCell ref="B98:M98"/>
    <mergeCell ref="B129:M129"/>
    <mergeCell ref="B132:L132"/>
    <mergeCell ref="B101:M103"/>
    <mergeCell ref="B145:M148"/>
    <mergeCell ref="B156:M161"/>
    <mergeCell ref="A192:D192"/>
    <mergeCell ref="F171:G172"/>
    <mergeCell ref="C175:E176"/>
    <mergeCell ref="C177:E178"/>
    <mergeCell ref="C174:D174"/>
    <mergeCell ref="B13:M13"/>
    <mergeCell ref="B16:M17"/>
    <mergeCell ref="J178:K178"/>
    <mergeCell ref="H171:K172"/>
    <mergeCell ref="D49:F49"/>
    <mergeCell ref="D46:E46"/>
    <mergeCell ref="B77:L77"/>
    <mergeCell ref="D54:E54"/>
    <mergeCell ref="D57:F57"/>
    <mergeCell ref="B71:L71"/>
    <mergeCell ref="B10:M11"/>
    <mergeCell ref="A1:M1"/>
    <mergeCell ref="A2:M2"/>
    <mergeCell ref="A3:M3"/>
    <mergeCell ref="A4:M4"/>
    <mergeCell ref="A5:M5"/>
    <mergeCell ref="I83:J83"/>
    <mergeCell ref="D87:I87"/>
    <mergeCell ref="B150:M154"/>
    <mergeCell ref="B29:M29"/>
    <mergeCell ref="D88:I88"/>
    <mergeCell ref="D85:I85"/>
    <mergeCell ref="D86:I86"/>
    <mergeCell ref="B111:M111"/>
    <mergeCell ref="B66:M68"/>
    <mergeCell ref="B62:M63"/>
  </mergeCells>
  <printOptions horizontalCentered="1"/>
  <pageMargins left="0.7086614173228347" right="0.4330708661417323" top="0.7480314960629921" bottom="0.7480314960629921" header="0.5118110236220472" footer="0.5118110236220472"/>
  <pageSetup fitToHeight="3" horizontalDpi="600" verticalDpi="600" orientation="portrait" paperSize="9" scale="68" r:id="rId1"/>
  <headerFooter alignWithMargins="0">
    <oddFooter>&amp;C&amp;P/&amp;N</oddFooter>
  </headerFooter>
  <rowBreaks count="2" manualBreakCount="2">
    <brk id="77" max="255" man="1"/>
    <brk id="15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PUC</dc:creator>
  <cp:keywords/>
  <dc:description/>
  <cp:lastModifiedBy>IP227</cp:lastModifiedBy>
  <cp:lastPrinted>2010-02-24T09:13:55Z</cp:lastPrinted>
  <dcterms:created xsi:type="dcterms:W3CDTF">2005-11-07T02:31:06Z</dcterms:created>
  <dcterms:modified xsi:type="dcterms:W3CDTF">2010-02-25T09:42:47Z</dcterms:modified>
  <cp:category/>
  <cp:version/>
  <cp:contentType/>
  <cp:contentStatus/>
</cp:coreProperties>
</file>